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令和6年度\01　統計\00　 その他\令和5年度統計要覧\"/>
    </mc:Choice>
  </mc:AlternateContent>
  <xr:revisionPtr revIDLastSave="0" documentId="13_ncr:1_{403B5ACD-9C71-40D8-9F19-1159F1133A0B}" xr6:coauthVersionLast="47" xr6:coauthVersionMax="47" xr10:uidLastSave="{00000000-0000-0000-0000-000000000000}"/>
  <bookViews>
    <workbookView xWindow="-108" yWindow="-108" windowWidth="23256" windowHeight="14016" activeTab="2" xr2:uid="{00000000-000D-0000-FFFF-FFFF00000000}"/>
  </bookViews>
  <sheets>
    <sheet name="税務住民課（土地・気象）" sheetId="1" r:id="rId1"/>
    <sheet name="デジタル推進課（気象）" sheetId="2" r:id="rId2"/>
    <sheet name="税務住民課（人口）" sheetId="3" r:id="rId3"/>
    <sheet name="税務住民課（地区別世帯数・人口）" sheetId="4" r:id="rId4"/>
    <sheet name="税務住民課（年齢別人口）" sheetId="5" r:id="rId5"/>
    <sheet name="デジタル推進課（国調人口）" sheetId="6" r:id="rId6"/>
    <sheet name="デジタル推進課（国調人口２）" sheetId="7" r:id="rId7"/>
    <sheet name="デジタル推進課（国調人口３）" sheetId="9" r:id="rId8"/>
    <sheet name="デジタル推進課（国調人口４）" sheetId="10" r:id="rId9"/>
    <sheet name="デジタル推進課（国調人口5）" sheetId="11" r:id="rId10"/>
    <sheet name="デジタル推進課（農セン１）" sheetId="13" r:id="rId11"/>
    <sheet name="デジタル推進課（農セン2)" sheetId="46" r:id="rId12"/>
    <sheet name="デジタル推進課（農セン3）" sheetId="15" r:id="rId13"/>
    <sheet name="デジタル推進課（経セン）" sheetId="16" r:id="rId14"/>
    <sheet name="デジタル推進課（経セン１）" sheetId="17" r:id="rId15"/>
    <sheet name="デジタル推進課（商業1）" sheetId="18" r:id="rId16"/>
    <sheet name="観光交流課（観光）" sheetId="19" r:id="rId17"/>
    <sheet name="デジタル推進課（学調１）" sheetId="20" r:id="rId18"/>
    <sheet name="デジタル推進課（学調2）" sheetId="21" r:id="rId19"/>
    <sheet name="社会教育課（文化会館）" sheetId="22" r:id="rId20"/>
    <sheet name="社会教育課（文化財）" sheetId="24" r:id="rId21"/>
    <sheet name="海洋センター・開発センター" sheetId="23" r:id="rId22"/>
    <sheet name="デジタル推進課（自動車）" sheetId="25" r:id="rId23"/>
    <sheet name="くらし環境課（水道・ごみ・犬）" sheetId="26" r:id="rId24"/>
    <sheet name="税務住民課（国保・後期）" sheetId="27" r:id="rId25"/>
    <sheet name="健康福祉課（検診・予防接種）" sheetId="28" r:id="rId26"/>
    <sheet name="税務住民課（国民年金）" sheetId="29" r:id="rId27"/>
    <sheet name="健康福祉課（保育・施設）・高齢者福祉課（介護保険事業状況報告）" sheetId="30" r:id="rId28"/>
    <sheet name="危機管理課（交通）" sheetId="31" r:id="rId29"/>
    <sheet name="危機管理課（消防）" sheetId="34" r:id="rId30"/>
    <sheet name="建設課（道路）" sheetId="32" r:id="rId31"/>
    <sheet name="総務課（選挙）" sheetId="33" r:id="rId32"/>
    <sheet name="総務課（決算１）" sheetId="37" r:id="rId33"/>
    <sheet name="総務課（決算２）" sheetId="38" r:id="rId34"/>
    <sheet name="総務課（決算３）" sheetId="39" r:id="rId35"/>
    <sheet name="総務課（決算４）" sheetId="40" r:id="rId36"/>
    <sheet name="総務課（R６.行政組織図）" sheetId="42" r:id="rId37"/>
    <sheet name="デジタル推進課（官公庁・施設・団体）" sheetId="43" r:id="rId38"/>
    <sheet name="各課（イラストで見る統計）" sheetId="45" r:id="rId39"/>
  </sheets>
  <definedNames>
    <definedName name="_xlnm.Print_Area" localSheetId="17">'デジタル推進課（学調１）'!$A$1:$H$41</definedName>
    <definedName name="_xlnm.Print_Area" localSheetId="37">'デジタル推進課（官公庁・施設・団体）'!$A$1:$F$26</definedName>
    <definedName name="_xlnm.Print_Area" localSheetId="1">'デジタル推進課（気象）'!$A$1:$H$25</definedName>
    <definedName name="_xlnm.Print_Area" localSheetId="5">'デジタル推進課（国調人口）'!$A$1:$G$46</definedName>
    <definedName name="_xlnm.Print_Area" localSheetId="6">'デジタル推進課（国調人口２）'!$A$1:$S$48</definedName>
    <definedName name="_xlnm.Print_Area" localSheetId="8">'デジタル推進課（国調人口４）'!$A$1:$V$43</definedName>
    <definedName name="_xlnm.Print_Area" localSheetId="9">'デジタル推進課（国調人口5）'!$A$1:$S$38</definedName>
    <definedName name="_xlnm.Print_Area" localSheetId="15">'デジタル推進課（商業1）'!$A$1:$G$38</definedName>
    <definedName name="_xlnm.Print_Area" localSheetId="11">'デジタル推進課（農セン2)'!$A$1:$L$38</definedName>
    <definedName name="_xlnm.Print_Area" localSheetId="12">'デジタル推進課（農セン3）'!$A$1:$L$34</definedName>
    <definedName name="_xlnm.Print_Area" localSheetId="21">海洋センター・開発センター!$A$1:$G$27</definedName>
    <definedName name="_xlnm.Print_Area" localSheetId="38">'各課（イラストで見る統計）'!$A$1:$L$54</definedName>
    <definedName name="_xlnm.Print_Area" localSheetId="28">'危機管理課（交通）'!$A$1:$F$34</definedName>
    <definedName name="_xlnm.Print_Area" localSheetId="29">'危機管理課（消防）'!$A$1:$G$27</definedName>
    <definedName name="_xlnm.Print_Area" localSheetId="25">'健康福祉課（検診・予防接種）'!$A$1:$O$33</definedName>
    <definedName name="_xlnm.Print_Area" localSheetId="27">'健康福祉課（保育・施設）・高齢者福祉課（介護保険事業状況報告）'!$A$1:$T$39</definedName>
    <definedName name="_xlnm.Print_Area" localSheetId="19">'社会教育課（文化会館）'!$A$1:$M$29</definedName>
    <definedName name="_xlnm.Print_Area" localSheetId="20">'社会教育課（文化財）'!$A$1:$D$41</definedName>
    <definedName name="_xlnm.Print_Area" localSheetId="26">'税務住民課（国民年金）'!$A$1:$G$34</definedName>
    <definedName name="_xlnm.Print_Area" localSheetId="2">'税務住民課（人口）'!$A$1:$H$28</definedName>
    <definedName name="_xlnm.Print_Area" localSheetId="3">'税務住民課（地区別世帯数・人口）'!$A$1:$K$41</definedName>
    <definedName name="_xlnm.Print_Area" localSheetId="0">'税務住民課（土地・気象）'!$A$1:$I$46</definedName>
    <definedName name="_xlnm.Print_Area" localSheetId="4">'税務住民課（年齢別人口）'!$A$1:$P$29</definedName>
    <definedName name="_xlnm.Print_Area" localSheetId="36">'総務課（R６.行政組織図）'!$A$1:$AI$87</definedName>
    <definedName name="_xlnm.Print_Area" localSheetId="32">'総務課（決算１）'!$A$1:$G$55</definedName>
    <definedName name="_xlnm.Print_Area" localSheetId="33">'総務課（決算２）'!$A$1:$I$44</definedName>
    <definedName name="_xlnm.Print_Area" localSheetId="34">'総務課（決算３）'!$A$1:$G$38</definedName>
    <definedName name="_xlnm.Print_Area" localSheetId="35">'総務課（決算４）'!$A$1:$G$30</definedName>
    <definedName name="_xlnm.Print_Area" localSheetId="31">'総務課（選挙）'!$A$1:$J$37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6" l="1"/>
  <c r="I4" i="46"/>
  <c r="H4" i="46"/>
  <c r="G4" i="46"/>
  <c r="F4" i="46"/>
  <c r="E4" i="46"/>
  <c r="C23" i="15" l="1"/>
  <c r="C13" i="21"/>
  <c r="C12" i="21"/>
  <c r="C11" i="21"/>
  <c r="C10" i="21"/>
  <c r="E10" i="21"/>
  <c r="D10" i="21"/>
  <c r="E3" i="21" l="1"/>
  <c r="D3" i="21"/>
  <c r="C4" i="21"/>
  <c r="C9" i="21"/>
  <c r="C8" i="21"/>
  <c r="C7" i="21"/>
  <c r="C6" i="21"/>
  <c r="C5" i="21"/>
  <c r="G29" i="20" l="1"/>
  <c r="G10" i="20"/>
  <c r="G28" i="20"/>
  <c r="B26" i="20"/>
  <c r="G26" i="20"/>
  <c r="B25" i="20"/>
  <c r="G25" i="20"/>
  <c r="G9" i="20"/>
  <c r="B7" i="20"/>
  <c r="G7" i="20" s="1"/>
  <c r="B6" i="20"/>
  <c r="G6" i="20" s="1"/>
  <c r="G5" i="6" l="1"/>
  <c r="G20" i="40"/>
  <c r="F20" i="40"/>
  <c r="E20" i="40"/>
  <c r="D20" i="40"/>
  <c r="C20" i="40"/>
  <c r="B20" i="40"/>
  <c r="E10" i="40"/>
  <c r="D10" i="40"/>
  <c r="C10" i="40"/>
  <c r="B10" i="40"/>
  <c r="F32" i="39"/>
  <c r="G22" i="39" s="1"/>
  <c r="D32" i="39"/>
  <c r="E22" i="39" s="1"/>
  <c r="G31" i="39"/>
  <c r="E31" i="39"/>
  <c r="C31" i="39"/>
  <c r="G30" i="39"/>
  <c r="E30" i="39"/>
  <c r="C30" i="39"/>
  <c r="G29" i="39"/>
  <c r="E29" i="39"/>
  <c r="C29" i="39"/>
  <c r="G28" i="39"/>
  <c r="E28" i="39"/>
  <c r="C28" i="39"/>
  <c r="G27" i="39"/>
  <c r="C27" i="39"/>
  <c r="G26" i="39"/>
  <c r="E26" i="39"/>
  <c r="C26" i="39"/>
  <c r="G25" i="39"/>
  <c r="E25" i="39"/>
  <c r="C25" i="39"/>
  <c r="G24" i="39"/>
  <c r="E24" i="39"/>
  <c r="C24" i="39"/>
  <c r="G23" i="39"/>
  <c r="E23" i="39"/>
  <c r="C23" i="39"/>
  <c r="C22" i="39"/>
  <c r="G21" i="39"/>
  <c r="E21" i="39"/>
  <c r="C21" i="39"/>
  <c r="G20" i="39"/>
  <c r="G32" i="39" s="1"/>
  <c r="E20" i="39"/>
  <c r="C20" i="39"/>
  <c r="C32" i="39" s="1"/>
  <c r="D16" i="39"/>
  <c r="E16" i="39" s="1"/>
  <c r="B16" i="39"/>
  <c r="C12" i="39" s="1"/>
  <c r="C15" i="39"/>
  <c r="C14" i="39"/>
  <c r="E13" i="39"/>
  <c r="C13" i="39"/>
  <c r="E12" i="39"/>
  <c r="E11" i="39"/>
  <c r="C11" i="39"/>
  <c r="E10" i="39"/>
  <c r="C10" i="39"/>
  <c r="E9" i="39"/>
  <c r="C9" i="39"/>
  <c r="E8" i="39"/>
  <c r="E7" i="39"/>
  <c r="C5" i="39"/>
  <c r="C4" i="39"/>
  <c r="I42" i="38"/>
  <c r="G42" i="38"/>
  <c r="I41" i="38"/>
  <c r="G41" i="38"/>
  <c r="E41" i="38"/>
  <c r="I40" i="38"/>
  <c r="G40" i="38"/>
  <c r="E40" i="38"/>
  <c r="I39" i="38"/>
  <c r="G39" i="38"/>
  <c r="E39" i="38"/>
  <c r="I38" i="38"/>
  <c r="G38" i="38"/>
  <c r="E38" i="38"/>
  <c r="I37" i="38"/>
  <c r="G37" i="38"/>
  <c r="E37" i="38"/>
  <c r="I36" i="38"/>
  <c r="G36" i="38"/>
  <c r="E36" i="38"/>
  <c r="I35" i="38"/>
  <c r="G35" i="38"/>
  <c r="E35" i="38"/>
  <c r="I34" i="38"/>
  <c r="G34" i="38"/>
  <c r="E34" i="38"/>
  <c r="I33" i="38"/>
  <c r="G33" i="38"/>
  <c r="E33" i="38"/>
  <c r="I32" i="38"/>
  <c r="G32" i="38"/>
  <c r="E32" i="38"/>
  <c r="I31" i="38"/>
  <c r="G31" i="38"/>
  <c r="E31" i="38"/>
  <c r="I30" i="38"/>
  <c r="G30" i="38"/>
  <c r="E30" i="38"/>
  <c r="I29" i="38"/>
  <c r="G29" i="38"/>
  <c r="E29" i="38"/>
  <c r="I28" i="38"/>
  <c r="G28" i="38"/>
  <c r="E28" i="38"/>
  <c r="I27" i="38"/>
  <c r="G27" i="38"/>
  <c r="E27" i="38"/>
  <c r="I26" i="38"/>
  <c r="G26" i="38"/>
  <c r="E26" i="38"/>
  <c r="I25" i="38"/>
  <c r="G25" i="38"/>
  <c r="E25" i="38"/>
  <c r="E42" i="38" s="1"/>
  <c r="F14" i="38"/>
  <c r="D14" i="38"/>
  <c r="F10" i="38"/>
  <c r="D10" i="38"/>
  <c r="D9" i="38" s="1"/>
  <c r="G52" i="37"/>
  <c r="E52" i="37"/>
  <c r="B52" i="37"/>
  <c r="C37" i="37" s="1"/>
  <c r="G51" i="37"/>
  <c r="E51" i="37"/>
  <c r="G50" i="37"/>
  <c r="E50" i="37"/>
  <c r="G49" i="37"/>
  <c r="E49" i="37"/>
  <c r="G48" i="37"/>
  <c r="E48" i="37"/>
  <c r="G47" i="37"/>
  <c r="E47" i="37"/>
  <c r="G46" i="37"/>
  <c r="E46" i="37"/>
  <c r="G45" i="37"/>
  <c r="E45" i="37"/>
  <c r="G44" i="37"/>
  <c r="E44" i="37"/>
  <c r="G43" i="37"/>
  <c r="E43" i="37"/>
  <c r="G42" i="37"/>
  <c r="E42" i="37"/>
  <c r="G41" i="37"/>
  <c r="E41" i="37"/>
  <c r="G40" i="37"/>
  <c r="E40" i="37"/>
  <c r="G39" i="37"/>
  <c r="E39" i="37"/>
  <c r="G38" i="37"/>
  <c r="E38" i="37"/>
  <c r="G37" i="37"/>
  <c r="E37" i="37"/>
  <c r="G36" i="37"/>
  <c r="E36" i="37"/>
  <c r="G35" i="37"/>
  <c r="E35" i="37"/>
  <c r="G33" i="37"/>
  <c r="E33" i="37"/>
  <c r="G32" i="37"/>
  <c r="E32" i="37"/>
  <c r="G31" i="37"/>
  <c r="E31" i="37"/>
  <c r="G30" i="37"/>
  <c r="E30" i="37"/>
  <c r="D26" i="37"/>
  <c r="E6" i="37" s="1"/>
  <c r="B26" i="37"/>
  <c r="C17" i="37" s="1"/>
  <c r="B8" i="33"/>
  <c r="B5" i="33"/>
  <c r="B4" i="33"/>
  <c r="H43" i="32"/>
  <c r="G43" i="32"/>
  <c r="F43" i="32"/>
  <c r="E43" i="32"/>
  <c r="D43" i="32"/>
  <c r="C43" i="32"/>
  <c r="E32" i="32"/>
  <c r="E27" i="32"/>
  <c r="D21" i="32"/>
  <c r="C21" i="32"/>
  <c r="G20" i="32"/>
  <c r="G22" i="32" s="1"/>
  <c r="F20" i="32"/>
  <c r="F22" i="32" s="1"/>
  <c r="E20" i="32"/>
  <c r="E22" i="32" s="1"/>
  <c r="D20" i="32"/>
  <c r="D22" i="32" s="1"/>
  <c r="D19" i="32"/>
  <c r="C19" i="32"/>
  <c r="D18" i="32"/>
  <c r="C18" i="32"/>
  <c r="D17" i="32"/>
  <c r="C17" i="32"/>
  <c r="D16" i="32"/>
  <c r="C16" i="32"/>
  <c r="D15" i="32"/>
  <c r="C15" i="32"/>
  <c r="D14" i="32"/>
  <c r="C14" i="32"/>
  <c r="D13" i="32"/>
  <c r="C13" i="32"/>
  <c r="D12" i="32"/>
  <c r="C12" i="32" s="1"/>
  <c r="D11" i="32"/>
  <c r="C11" i="32"/>
  <c r="C26" i="31"/>
  <c r="C25" i="31"/>
  <c r="C24" i="31"/>
  <c r="C23" i="31"/>
  <c r="C22" i="31"/>
  <c r="O8" i="30"/>
  <c r="I8" i="30"/>
  <c r="C8" i="30"/>
  <c r="B8" i="30"/>
  <c r="O7" i="30"/>
  <c r="I7" i="30"/>
  <c r="C7" i="30"/>
  <c r="B7" i="30"/>
  <c r="O6" i="30"/>
  <c r="I6" i="30"/>
  <c r="C6" i="30"/>
  <c r="B6" i="30"/>
  <c r="O5" i="30"/>
  <c r="I5" i="30"/>
  <c r="C5" i="30"/>
  <c r="B5" i="30"/>
  <c r="O4" i="30"/>
  <c r="I4" i="30"/>
  <c r="C4" i="30"/>
  <c r="B4" i="30"/>
  <c r="B16" i="29"/>
  <c r="C51" i="37" l="1"/>
  <c r="C40" i="37"/>
  <c r="C33" i="37"/>
  <c r="E4" i="39"/>
  <c r="E14" i="39"/>
  <c r="E5" i="39"/>
  <c r="E15" i="39"/>
  <c r="E6" i="39"/>
  <c r="C7" i="39"/>
  <c r="C8" i="39"/>
  <c r="F9" i="38"/>
  <c r="F21" i="38" s="1"/>
  <c r="G10" i="38" s="1"/>
  <c r="E26" i="37"/>
  <c r="E25" i="37"/>
  <c r="E22" i="37"/>
  <c r="E21" i="37"/>
  <c r="C5" i="37"/>
  <c r="E4" i="37"/>
  <c r="C4" i="37"/>
  <c r="C22" i="37"/>
  <c r="E17" i="37"/>
  <c r="E13" i="37"/>
  <c r="C21" i="37"/>
  <c r="E12" i="37"/>
  <c r="E11" i="37"/>
  <c r="E10" i="37"/>
  <c r="E9" i="37"/>
  <c r="C14" i="37"/>
  <c r="E5" i="37"/>
  <c r="E20" i="37"/>
  <c r="C20" i="37"/>
  <c r="C16" i="37"/>
  <c r="C15" i="37"/>
  <c r="C11" i="37"/>
  <c r="C46" i="37"/>
  <c r="C23" i="37"/>
  <c r="C19" i="37"/>
  <c r="C6" i="37"/>
  <c r="C43" i="37"/>
  <c r="C13" i="37"/>
  <c r="E19" i="37"/>
  <c r="C31" i="37"/>
  <c r="C49" i="37"/>
  <c r="C35" i="37"/>
  <c r="C12" i="37"/>
  <c r="E18" i="37"/>
  <c r="C38" i="37"/>
  <c r="C48" i="37"/>
  <c r="C44" i="37"/>
  <c r="C26" i="37"/>
  <c r="C9" i="37"/>
  <c r="E16" i="37"/>
  <c r="C32" i="37"/>
  <c r="C50" i="37"/>
  <c r="C25" i="37"/>
  <c r="C8" i="37"/>
  <c r="E15" i="37"/>
  <c r="C39" i="37"/>
  <c r="C24" i="37"/>
  <c r="C7" i="37"/>
  <c r="E14" i="37"/>
  <c r="C45" i="37"/>
  <c r="C18" i="37"/>
  <c r="E24" i="37"/>
  <c r="E7" i="37"/>
  <c r="C41" i="37"/>
  <c r="E23" i="37"/>
  <c r="C36" i="37"/>
  <c r="C20" i="32"/>
  <c r="C22" i="32" s="1"/>
  <c r="E27" i="39"/>
  <c r="E32" i="39" s="1"/>
  <c r="C6" i="39"/>
  <c r="C16" i="39" s="1"/>
  <c r="D21" i="38"/>
  <c r="E9" i="38" s="1"/>
  <c r="G5" i="38"/>
  <c r="G13" i="38"/>
  <c r="C30" i="37"/>
  <c r="C47" i="37"/>
  <c r="C42" i="37"/>
  <c r="G9" i="26"/>
  <c r="G8" i="26"/>
  <c r="G7" i="26"/>
  <c r="G6" i="26"/>
  <c r="G5" i="26"/>
  <c r="E32" i="25"/>
  <c r="D32" i="25"/>
  <c r="E25" i="25"/>
  <c r="D25" i="25"/>
  <c r="E19" i="25"/>
  <c r="D19" i="25"/>
  <c r="E16" i="25"/>
  <c r="D16" i="25"/>
  <c r="E13" i="25"/>
  <c r="D13" i="25"/>
  <c r="E10" i="25"/>
  <c r="D10" i="25"/>
  <c r="E5" i="25"/>
  <c r="D5" i="25"/>
  <c r="G26" i="23"/>
  <c r="F26" i="23"/>
  <c r="E26" i="23"/>
  <c r="D26" i="23"/>
  <c r="C26" i="23"/>
  <c r="G25" i="23"/>
  <c r="F25" i="23"/>
  <c r="E25" i="23"/>
  <c r="D25" i="23"/>
  <c r="C25" i="23"/>
  <c r="G7" i="23"/>
  <c r="F7" i="23"/>
  <c r="E7" i="23"/>
  <c r="D7" i="23"/>
  <c r="C7" i="23"/>
  <c r="L28" i="22"/>
  <c r="J28" i="22"/>
  <c r="H28" i="22"/>
  <c r="F28" i="22"/>
  <c r="D28" i="22"/>
  <c r="L27" i="22"/>
  <c r="J27" i="22"/>
  <c r="H27" i="22"/>
  <c r="F27" i="22"/>
  <c r="D27" i="22"/>
  <c r="H9" i="19"/>
  <c r="F9" i="19"/>
  <c r="E9" i="19"/>
  <c r="D9" i="19"/>
  <c r="D5" i="19"/>
  <c r="D4" i="19"/>
  <c r="F27" i="17"/>
  <c r="E27" i="17"/>
  <c r="F25" i="17"/>
  <c r="E25" i="17"/>
  <c r="F21" i="17"/>
  <c r="E21" i="17"/>
  <c r="C21" i="17"/>
  <c r="B21" i="17"/>
  <c r="F19" i="17"/>
  <c r="E19" i="17"/>
  <c r="D19" i="17"/>
  <c r="C19" i="17"/>
  <c r="B19" i="17"/>
  <c r="L8" i="17"/>
  <c r="K8" i="17"/>
  <c r="I8" i="17"/>
  <c r="H8" i="17"/>
  <c r="F8" i="17"/>
  <c r="E8" i="17"/>
  <c r="E6" i="17" s="1"/>
  <c r="C8" i="17"/>
  <c r="C6" i="17" s="1"/>
  <c r="B8" i="17"/>
  <c r="B6" i="17" s="1"/>
  <c r="M6" i="17"/>
  <c r="L6" i="17"/>
  <c r="K6" i="17"/>
  <c r="J6" i="17"/>
  <c r="I6" i="17"/>
  <c r="H6" i="17"/>
  <c r="G6" i="17"/>
  <c r="F6" i="17"/>
  <c r="D6" i="17"/>
  <c r="L25" i="16"/>
  <c r="J25" i="16"/>
  <c r="G25" i="16"/>
  <c r="F25" i="16"/>
  <c r="C25" i="16"/>
  <c r="B25" i="16"/>
  <c r="L6" i="16"/>
  <c r="K6" i="16"/>
  <c r="J6" i="16"/>
  <c r="I6" i="16"/>
  <c r="E6" i="16"/>
  <c r="D6" i="16"/>
  <c r="C6" i="16"/>
  <c r="B6" i="16"/>
  <c r="G11" i="38" l="1"/>
  <c r="G7" i="38"/>
  <c r="G18" i="38"/>
  <c r="G8" i="38"/>
  <c r="G19" i="38"/>
  <c r="G16" i="38"/>
  <c r="G12" i="38"/>
  <c r="G21" i="38"/>
  <c r="G6" i="38"/>
  <c r="G15" i="38"/>
  <c r="G20" i="38"/>
  <c r="G4" i="38"/>
  <c r="G9" i="38"/>
  <c r="G14" i="38"/>
  <c r="G17" i="38"/>
  <c r="E14" i="38"/>
  <c r="E10" i="38"/>
  <c r="D4" i="25"/>
  <c r="E4" i="25"/>
  <c r="E17" i="38"/>
  <c r="E21" i="38"/>
  <c r="E12" i="38"/>
  <c r="E11" i="38"/>
  <c r="E20" i="38"/>
  <c r="E18" i="38"/>
  <c r="E4" i="38"/>
  <c r="E16" i="38"/>
  <c r="E8" i="38"/>
  <c r="E15" i="38"/>
  <c r="E7" i="38"/>
  <c r="E19" i="38"/>
  <c r="E6" i="38"/>
  <c r="E5" i="38"/>
  <c r="E13" i="38"/>
  <c r="C52" i="37"/>
  <c r="C31" i="15"/>
  <c r="C30" i="15"/>
  <c r="C27" i="15"/>
  <c r="C26" i="15"/>
  <c r="C25" i="15"/>
  <c r="C24" i="15"/>
  <c r="C22" i="15"/>
  <c r="C15" i="15"/>
  <c r="C12" i="15"/>
  <c r="C11" i="15"/>
  <c r="C10" i="15"/>
  <c r="C9" i="15"/>
  <c r="C8" i="15"/>
  <c r="C7" i="15"/>
  <c r="C6" i="15"/>
  <c r="C5" i="15"/>
  <c r="C4" i="15"/>
  <c r="C3" i="15"/>
  <c r="I17" i="13"/>
  <c r="H17" i="13" s="1"/>
  <c r="I16" i="13"/>
  <c r="H16" i="13"/>
  <c r="D16" i="13"/>
  <c r="H12" i="13"/>
  <c r="F12" i="13"/>
  <c r="D12" i="13"/>
  <c r="I11" i="13"/>
  <c r="D11" i="13" s="1"/>
  <c r="H11" i="13"/>
  <c r="F11" i="13"/>
  <c r="I10" i="13"/>
  <c r="H10" i="13"/>
  <c r="F10" i="13"/>
  <c r="D10" i="13"/>
  <c r="H9" i="13"/>
  <c r="F9" i="13"/>
  <c r="D9" i="13"/>
  <c r="I8" i="13"/>
  <c r="H8" i="13" s="1"/>
  <c r="D8" i="13"/>
  <c r="I7" i="13"/>
  <c r="H7" i="13"/>
  <c r="F7" i="13"/>
  <c r="D7" i="13"/>
  <c r="I6" i="13"/>
  <c r="H6" i="13" s="1"/>
  <c r="H5" i="13"/>
  <c r="F5" i="13"/>
  <c r="D5" i="13"/>
  <c r="D26" i="11"/>
  <c r="D37" i="11"/>
  <c r="F36" i="1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 s="1"/>
  <c r="F28" i="11"/>
  <c r="D28" i="11"/>
  <c r="F27" i="11"/>
  <c r="D27" i="11"/>
  <c r="F26" i="11"/>
  <c r="N20" i="11"/>
  <c r="K20" i="11"/>
  <c r="H20" i="11"/>
  <c r="E20" i="11"/>
  <c r="B20" i="11"/>
  <c r="N19" i="11"/>
  <c r="K19" i="11"/>
  <c r="H19" i="11"/>
  <c r="E19" i="11"/>
  <c r="B19" i="11"/>
  <c r="N18" i="11"/>
  <c r="K18" i="11"/>
  <c r="H18" i="11"/>
  <c r="E18" i="11"/>
  <c r="B18" i="11"/>
  <c r="N17" i="11"/>
  <c r="K17" i="11"/>
  <c r="H17" i="11"/>
  <c r="E17" i="11"/>
  <c r="B17" i="11"/>
  <c r="N16" i="11"/>
  <c r="K16" i="11"/>
  <c r="H16" i="11"/>
  <c r="E16" i="11"/>
  <c r="B16" i="11"/>
  <c r="N15" i="11"/>
  <c r="K15" i="11"/>
  <c r="H15" i="11"/>
  <c r="E15" i="11"/>
  <c r="B15" i="11"/>
  <c r="N14" i="11"/>
  <c r="K14" i="11"/>
  <c r="H14" i="11"/>
  <c r="E14" i="11"/>
  <c r="B14" i="11"/>
  <c r="N13" i="11"/>
  <c r="K13" i="11"/>
  <c r="H13" i="11"/>
  <c r="E13" i="11"/>
  <c r="B13" i="11"/>
  <c r="N12" i="11"/>
  <c r="K12" i="11"/>
  <c r="H12" i="11"/>
  <c r="E12" i="11"/>
  <c r="B12" i="11"/>
  <c r="N11" i="11"/>
  <c r="K11" i="11"/>
  <c r="H11" i="11"/>
  <c r="E11" i="11"/>
  <c r="B11" i="11"/>
  <c r="N10" i="11"/>
  <c r="K10" i="11"/>
  <c r="H10" i="11"/>
  <c r="E10" i="11"/>
  <c r="B10" i="11"/>
  <c r="N9" i="11"/>
  <c r="K9" i="11"/>
  <c r="H9" i="11"/>
  <c r="E9" i="11"/>
  <c r="B9" i="11"/>
  <c r="N8" i="11"/>
  <c r="K8" i="11"/>
  <c r="H8" i="11"/>
  <c r="E8" i="11"/>
  <c r="B8" i="11"/>
  <c r="N7" i="11"/>
  <c r="K7" i="11"/>
  <c r="H7" i="11"/>
  <c r="E7" i="11"/>
  <c r="B7" i="11"/>
  <c r="N6" i="11"/>
  <c r="K6" i="11"/>
  <c r="H6" i="11"/>
  <c r="E6" i="11"/>
  <c r="B6" i="11"/>
  <c r="N5" i="11"/>
  <c r="K5" i="11"/>
  <c r="H5" i="11"/>
  <c r="E5" i="11"/>
  <c r="B5" i="11"/>
  <c r="D17" i="13" l="1"/>
  <c r="F17" i="13"/>
  <c r="D6" i="13"/>
  <c r="F6" i="13"/>
  <c r="J5" i="10" l="1"/>
  <c r="J6" i="10"/>
  <c r="J7" i="10"/>
  <c r="J8" i="10"/>
  <c r="J9" i="10"/>
  <c r="J10" i="10"/>
  <c r="J11" i="10"/>
  <c r="J12" i="10"/>
  <c r="J13" i="10"/>
  <c r="Q42" i="10" l="1"/>
  <c r="N42" i="10"/>
  <c r="K42" i="10"/>
  <c r="U41" i="10"/>
  <c r="T41" i="10"/>
  <c r="S41" i="10"/>
  <c r="R41" i="10"/>
  <c r="P41" i="10"/>
  <c r="O41" i="10"/>
  <c r="M41" i="10"/>
  <c r="L41" i="10"/>
  <c r="V40" i="10"/>
  <c r="Q40" i="10"/>
  <c r="N40" i="10"/>
  <c r="K40" i="10"/>
  <c r="V39" i="10"/>
  <c r="Q39" i="10"/>
  <c r="N39" i="10"/>
  <c r="K39" i="10"/>
  <c r="V38" i="10"/>
  <c r="Q38" i="10"/>
  <c r="N38" i="10"/>
  <c r="K38" i="10"/>
  <c r="V37" i="10"/>
  <c r="Q37" i="10"/>
  <c r="N37" i="10"/>
  <c r="K37" i="10"/>
  <c r="V36" i="10"/>
  <c r="Q36" i="10"/>
  <c r="N36" i="10"/>
  <c r="K36" i="10"/>
  <c r="V35" i="10"/>
  <c r="Q35" i="10"/>
  <c r="N35" i="10"/>
  <c r="K35" i="10"/>
  <c r="V34" i="10"/>
  <c r="Q34" i="10"/>
  <c r="N34" i="10"/>
  <c r="K34" i="10"/>
  <c r="V33" i="10"/>
  <c r="Q33" i="10"/>
  <c r="N33" i="10"/>
  <c r="K33" i="10"/>
  <c r="V32" i="10"/>
  <c r="Q32" i="10"/>
  <c r="N32" i="10"/>
  <c r="K32" i="10"/>
  <c r="V31" i="10"/>
  <c r="Q31" i="10"/>
  <c r="N31" i="10"/>
  <c r="K31" i="10"/>
  <c r="V30" i="10"/>
  <c r="Q30" i="10"/>
  <c r="N30" i="10"/>
  <c r="K30" i="10"/>
  <c r="V29" i="10"/>
  <c r="Q29" i="10"/>
  <c r="N29" i="10"/>
  <c r="K29" i="10"/>
  <c r="V28" i="10"/>
  <c r="U28" i="10"/>
  <c r="T28" i="10"/>
  <c r="S28" i="10"/>
  <c r="R28" i="10"/>
  <c r="P28" i="10"/>
  <c r="O28" i="10"/>
  <c r="M28" i="10"/>
  <c r="L28" i="10"/>
  <c r="Q27" i="10"/>
  <c r="N27" i="10"/>
  <c r="K27" i="10"/>
  <c r="Q26" i="10"/>
  <c r="N26" i="10"/>
  <c r="K26" i="10"/>
  <c r="Q25" i="10"/>
  <c r="N25" i="10"/>
  <c r="K25" i="10"/>
  <c r="V24" i="10"/>
  <c r="U24" i="10"/>
  <c r="T24" i="10"/>
  <c r="S24" i="10"/>
  <c r="R24" i="10"/>
  <c r="P24" i="10"/>
  <c r="O24" i="10"/>
  <c r="M24" i="10"/>
  <c r="L24" i="10"/>
  <c r="Q23" i="10"/>
  <c r="N23" i="10"/>
  <c r="Q22" i="10"/>
  <c r="N22" i="10"/>
  <c r="K22" i="10"/>
  <c r="Q21" i="10"/>
  <c r="N21" i="10"/>
  <c r="K21" i="10"/>
  <c r="P20" i="10"/>
  <c r="O20" i="10"/>
  <c r="M20" i="10"/>
  <c r="L20" i="10"/>
  <c r="P19" i="10"/>
  <c r="O19" i="10"/>
  <c r="M19" i="10"/>
  <c r="L19" i="10"/>
  <c r="F36" i="10"/>
  <c r="D36" i="10"/>
  <c r="F28" i="10"/>
  <c r="D28" i="10"/>
  <c r="F24" i="10"/>
  <c r="D24" i="10"/>
  <c r="F20" i="10"/>
  <c r="D20" i="10"/>
  <c r="F19" i="10"/>
  <c r="D19" i="10"/>
  <c r="P13" i="10"/>
  <c r="M13" i="10"/>
  <c r="P12" i="10"/>
  <c r="M12" i="10"/>
  <c r="P11" i="10"/>
  <c r="M11" i="10"/>
  <c r="P10" i="10"/>
  <c r="M10" i="10"/>
  <c r="P9" i="10"/>
  <c r="M9" i="10"/>
  <c r="P8" i="10"/>
  <c r="M8" i="10"/>
  <c r="P7" i="10"/>
  <c r="M7" i="10"/>
  <c r="N20" i="10" s="1"/>
  <c r="K20" i="10"/>
  <c r="P6" i="10"/>
  <c r="M6" i="10"/>
  <c r="N19" i="10" s="1"/>
  <c r="K19" i="10"/>
  <c r="P5" i="10"/>
  <c r="M5" i="10"/>
  <c r="D50" i="9"/>
  <c r="D49" i="9"/>
  <c r="D48" i="9"/>
  <c r="D47" i="9"/>
  <c r="D46" i="9"/>
  <c r="D45" i="9"/>
  <c r="D44" i="9"/>
  <c r="D43" i="9"/>
  <c r="D42" i="9"/>
  <c r="D41" i="9"/>
  <c r="F40" i="9"/>
  <c r="F39" i="9" s="1"/>
  <c r="E40" i="9"/>
  <c r="E39" i="9" s="1"/>
  <c r="D40" i="9"/>
  <c r="D39" i="9" s="1"/>
  <c r="D35" i="9"/>
  <c r="D34" i="9"/>
  <c r="D33" i="9"/>
  <c r="D32" i="9"/>
  <c r="D31" i="9"/>
  <c r="D30" i="9"/>
  <c r="D29" i="9"/>
  <c r="D28" i="9"/>
  <c r="D27" i="9"/>
  <c r="D26" i="9"/>
  <c r="F25" i="9"/>
  <c r="F24" i="9" s="1"/>
  <c r="E25" i="9"/>
  <c r="E24" i="9" s="1"/>
  <c r="I17" i="9"/>
  <c r="G17" i="9"/>
  <c r="I16" i="9"/>
  <c r="G16" i="9"/>
  <c r="I15" i="9"/>
  <c r="G15" i="9"/>
  <c r="H14" i="9"/>
  <c r="I14" i="9" s="1"/>
  <c r="G14" i="9"/>
  <c r="I13" i="9"/>
  <c r="G13" i="9"/>
  <c r="I12" i="9"/>
  <c r="G12" i="9"/>
  <c r="I11" i="9"/>
  <c r="G11" i="9"/>
  <c r="I10" i="9"/>
  <c r="G10" i="9"/>
  <c r="I9" i="9"/>
  <c r="G9" i="9"/>
  <c r="I8" i="9"/>
  <c r="G8" i="9"/>
  <c r="I7" i="9"/>
  <c r="G7" i="9"/>
  <c r="I6" i="9"/>
  <c r="G6" i="9"/>
  <c r="I5" i="9"/>
  <c r="G5" i="9"/>
  <c r="I4" i="9"/>
  <c r="G4" i="9"/>
  <c r="D18" i="10" l="1"/>
  <c r="N41" i="10"/>
  <c r="K24" i="10"/>
  <c r="Q24" i="10"/>
  <c r="K28" i="10"/>
  <c r="F18" i="10"/>
  <c r="N24" i="10"/>
  <c r="L18" i="10"/>
  <c r="N28" i="10"/>
  <c r="M18" i="10"/>
  <c r="K41" i="10"/>
  <c r="Q28" i="10"/>
  <c r="V41" i="10"/>
  <c r="O18" i="10"/>
  <c r="Q41" i="10"/>
  <c r="P18" i="10"/>
  <c r="D24" i="9"/>
  <c r="D25" i="9"/>
  <c r="K18" i="10" l="1"/>
  <c r="N18" i="10"/>
  <c r="P26" i="7"/>
  <c r="O26" i="7"/>
  <c r="M26" i="7"/>
  <c r="L26" i="7"/>
  <c r="J26" i="7"/>
  <c r="I26" i="7"/>
  <c r="G26" i="7"/>
  <c r="F26" i="7"/>
  <c r="D26" i="7"/>
  <c r="C26" i="7"/>
  <c r="N25" i="7"/>
  <c r="K25" i="7"/>
  <c r="H25" i="7"/>
  <c r="E25" i="7"/>
  <c r="B25" i="7"/>
  <c r="N24" i="7"/>
  <c r="K24" i="7"/>
  <c r="H24" i="7"/>
  <c r="E24" i="7"/>
  <c r="B24" i="7"/>
  <c r="N23" i="7"/>
  <c r="K23" i="7"/>
  <c r="H23" i="7"/>
  <c r="H26" i="7" s="1"/>
  <c r="E23" i="7"/>
  <c r="E26" i="7" s="1"/>
  <c r="B23" i="7"/>
  <c r="B26" i="7" s="1"/>
  <c r="N22" i="7"/>
  <c r="N26" i="7" s="1"/>
  <c r="K22" i="7"/>
  <c r="K26" i="7" s="1"/>
  <c r="H22" i="7"/>
  <c r="E22" i="7"/>
  <c r="B22" i="7"/>
  <c r="N21" i="7"/>
  <c r="K21" i="7"/>
  <c r="H21" i="7"/>
  <c r="E21" i="7"/>
  <c r="B21" i="7"/>
  <c r="S20" i="7"/>
  <c r="R20" i="7"/>
  <c r="Q20" i="7"/>
  <c r="P20" i="7"/>
  <c r="O20" i="7"/>
  <c r="M20" i="7"/>
  <c r="L20" i="7"/>
  <c r="L5" i="7" s="1"/>
  <c r="J20" i="7"/>
  <c r="I20" i="7"/>
  <c r="G20" i="7"/>
  <c r="F20" i="7"/>
  <c r="D20" i="7"/>
  <c r="C20" i="7"/>
  <c r="N19" i="7"/>
  <c r="K19" i="7"/>
  <c r="H19" i="7"/>
  <c r="E19" i="7"/>
  <c r="B19" i="7"/>
  <c r="N18" i="7"/>
  <c r="K18" i="7"/>
  <c r="H18" i="7"/>
  <c r="E18" i="7"/>
  <c r="B18" i="7"/>
  <c r="N17" i="7"/>
  <c r="K17" i="7"/>
  <c r="H17" i="7"/>
  <c r="E17" i="7"/>
  <c r="B17" i="7"/>
  <c r="N16" i="7"/>
  <c r="K16" i="7"/>
  <c r="H16" i="7"/>
  <c r="E16" i="7"/>
  <c r="B16" i="7"/>
  <c r="N15" i="7"/>
  <c r="K15" i="7"/>
  <c r="H15" i="7"/>
  <c r="E15" i="7"/>
  <c r="B15" i="7"/>
  <c r="N14" i="7"/>
  <c r="K14" i="7"/>
  <c r="H14" i="7"/>
  <c r="E14" i="7"/>
  <c r="B14" i="7"/>
  <c r="N13" i="7"/>
  <c r="K13" i="7"/>
  <c r="H13" i="7"/>
  <c r="E13" i="7"/>
  <c r="B13" i="7"/>
  <c r="N12" i="7"/>
  <c r="N20" i="7" s="1"/>
  <c r="K12" i="7"/>
  <c r="H12" i="7"/>
  <c r="E12" i="7"/>
  <c r="B12" i="7"/>
  <c r="N11" i="7"/>
  <c r="K11" i="7"/>
  <c r="H11" i="7"/>
  <c r="E11" i="7"/>
  <c r="B11" i="7"/>
  <c r="N10" i="7"/>
  <c r="K10" i="7"/>
  <c r="K20" i="7" s="1"/>
  <c r="H10" i="7"/>
  <c r="H20" i="7" s="1"/>
  <c r="E10" i="7"/>
  <c r="E20" i="7" s="1"/>
  <c r="B10" i="7"/>
  <c r="B20" i="7" s="1"/>
  <c r="S9" i="7"/>
  <c r="R9" i="7"/>
  <c r="Q9" i="7"/>
  <c r="P9" i="7"/>
  <c r="O9" i="7"/>
  <c r="M9" i="7"/>
  <c r="M5" i="7" s="1"/>
  <c r="L9" i="7"/>
  <c r="J9" i="7"/>
  <c r="J5" i="7" s="1"/>
  <c r="I9" i="7"/>
  <c r="I5" i="7" s="1"/>
  <c r="G9" i="7"/>
  <c r="G5" i="7" s="1"/>
  <c r="F9" i="7"/>
  <c r="F5" i="7" s="1"/>
  <c r="D9" i="7"/>
  <c r="D5" i="7" s="1"/>
  <c r="C9" i="7"/>
  <c r="C5" i="7" s="1"/>
  <c r="N8" i="7"/>
  <c r="K8" i="7"/>
  <c r="H8" i="7"/>
  <c r="E8" i="7"/>
  <c r="B8" i="7"/>
  <c r="N7" i="7"/>
  <c r="K7" i="7"/>
  <c r="H7" i="7"/>
  <c r="E7" i="7"/>
  <c r="B7" i="7"/>
  <c r="N6" i="7"/>
  <c r="N9" i="7" s="1"/>
  <c r="N5" i="7" s="1"/>
  <c r="K6" i="7"/>
  <c r="K9" i="7" s="1"/>
  <c r="K5" i="7" s="1"/>
  <c r="H6" i="7"/>
  <c r="H9" i="7" s="1"/>
  <c r="E6" i="7"/>
  <c r="E9" i="7" s="1"/>
  <c r="B6" i="7"/>
  <c r="B9" i="7" s="1"/>
  <c r="P5" i="7"/>
  <c r="O5" i="7"/>
  <c r="G22" i="6"/>
  <c r="C22" i="6"/>
  <c r="C21" i="6"/>
  <c r="G21" i="6" s="1"/>
  <c r="C20" i="6"/>
  <c r="G20" i="6" s="1"/>
  <c r="C19" i="6"/>
  <c r="G19" i="6" s="1"/>
  <c r="C18" i="6"/>
  <c r="G18" i="6" s="1"/>
  <c r="C17" i="6"/>
  <c r="G17" i="6" s="1"/>
  <c r="C16" i="6"/>
  <c r="G16" i="6" s="1"/>
  <c r="C15" i="6"/>
  <c r="G15" i="6" s="1"/>
  <c r="G14" i="6"/>
  <c r="C14" i="6"/>
  <c r="C13" i="6"/>
  <c r="G13" i="6" s="1"/>
  <c r="C12" i="6"/>
  <c r="G12" i="6" s="1"/>
  <c r="C11" i="6"/>
  <c r="G11" i="6" s="1"/>
  <c r="C10" i="6"/>
  <c r="G10" i="6" s="1"/>
  <c r="C9" i="6"/>
  <c r="G9" i="6" s="1"/>
  <c r="C8" i="6"/>
  <c r="G8" i="6" s="1"/>
  <c r="C7" i="6"/>
  <c r="G7" i="6" s="1"/>
  <c r="G6" i="6"/>
  <c r="C6" i="6"/>
  <c r="C5" i="6"/>
  <c r="C4" i="6"/>
  <c r="G4" i="6" s="1"/>
  <c r="P27" i="5"/>
  <c r="O27" i="5"/>
  <c r="N27" i="5"/>
  <c r="M27" i="5"/>
  <c r="L27" i="5"/>
  <c r="J27" i="5"/>
  <c r="I27" i="5"/>
  <c r="G27" i="5"/>
  <c r="F27" i="5"/>
  <c r="E27" i="5"/>
  <c r="D27" i="5"/>
  <c r="C27" i="5"/>
  <c r="B27" i="5"/>
  <c r="K26" i="5"/>
  <c r="H26" i="5"/>
  <c r="K25" i="5"/>
  <c r="H25" i="5"/>
  <c r="K24" i="5"/>
  <c r="H24" i="5"/>
  <c r="K23" i="5"/>
  <c r="H23" i="5"/>
  <c r="K22" i="5"/>
  <c r="H22" i="5"/>
  <c r="K21" i="5"/>
  <c r="H21" i="5"/>
  <c r="K20" i="5"/>
  <c r="K27" i="5" s="1"/>
  <c r="H20" i="5"/>
  <c r="H27" i="5" s="1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P8" i="5"/>
  <c r="P4" i="5" s="1"/>
  <c r="O8" i="5"/>
  <c r="O4" i="5" s="1"/>
  <c r="N8" i="5"/>
  <c r="M8" i="5"/>
  <c r="M4" i="5" s="1"/>
  <c r="L8" i="5"/>
  <c r="K8" i="5"/>
  <c r="K4" i="5" s="1"/>
  <c r="J8" i="5"/>
  <c r="J4" i="5" s="1"/>
  <c r="I8" i="5"/>
  <c r="I4" i="5" s="1"/>
  <c r="H8" i="5"/>
  <c r="G8" i="5"/>
  <c r="G4" i="5" s="1"/>
  <c r="F8" i="5"/>
  <c r="F4" i="5" s="1"/>
  <c r="E8" i="5"/>
  <c r="E4" i="5" s="1"/>
  <c r="D8" i="5"/>
  <c r="D4" i="5" s="1"/>
  <c r="C8" i="5"/>
  <c r="C4" i="5" s="1"/>
  <c r="B8" i="5"/>
  <c r="B4" i="5" s="1"/>
  <c r="N4" i="5"/>
  <c r="L4" i="5"/>
  <c r="K40" i="4"/>
  <c r="J40" i="4"/>
  <c r="I40" i="4"/>
  <c r="H40" i="4"/>
  <c r="G40" i="4"/>
  <c r="F40" i="4"/>
  <c r="E40" i="4"/>
  <c r="D40" i="4"/>
  <c r="C40" i="4"/>
  <c r="B40" i="4"/>
  <c r="G25" i="3"/>
  <c r="D25" i="3"/>
  <c r="G24" i="3"/>
  <c r="D24" i="3"/>
  <c r="H24" i="3" s="1"/>
  <c r="G23" i="3"/>
  <c r="D23" i="3"/>
  <c r="H23" i="3" s="1"/>
  <c r="G22" i="3"/>
  <c r="D22" i="3"/>
  <c r="H22" i="3" s="1"/>
  <c r="G21" i="3"/>
  <c r="D21" i="3"/>
  <c r="H21" i="3" s="1"/>
  <c r="F14" i="3"/>
  <c r="F13" i="3"/>
  <c r="F12" i="3"/>
  <c r="F11" i="3"/>
  <c r="F10" i="3"/>
  <c r="B9" i="3"/>
  <c r="F9" i="3" s="1"/>
  <c r="F8" i="3"/>
  <c r="B7" i="3"/>
  <c r="F7" i="3" s="1"/>
  <c r="B6" i="3"/>
  <c r="F6" i="3" s="1"/>
  <c r="B5" i="3"/>
  <c r="F5" i="3" s="1"/>
  <c r="B5" i="7" l="1"/>
  <c r="E5" i="7"/>
  <c r="H5" i="7"/>
  <c r="H4" i="5"/>
  <c r="H25" i="3"/>
  <c r="C3" i="21"/>
  <c r="F25" i="34"/>
  <c r="F22" i="34"/>
  <c r="F24" i="34"/>
  <c r="F23" i="34"/>
  <c r="F20" i="34"/>
  <c r="F19" i="34"/>
  <c r="F16" i="34"/>
  <c r="F26" i="34"/>
  <c r="F17" i="34"/>
  <c r="F21" i="34"/>
  <c r="F18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B19AF331-B093-4368-A1D0-B2E3823873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1CD2FA69-886B-428A-9E5D-C0E01D0DBB78}">
      <text>
        <r>
          <rPr>
            <b/>
            <sz val="9"/>
            <color indexed="81"/>
            <rFont val="ＭＳ Ｐゴシック"/>
            <family val="3"/>
            <charset val="128"/>
          </rPr>
          <t>ペンション寸又峡
ウッドハウスおろく</t>
        </r>
      </text>
    </comment>
    <comment ref="G4" authorId="0" shapeId="0" xr:uid="{6C756B0B-7DF7-43A2-93FF-9EA03BC9393A}">
      <text>
        <r>
          <rPr>
            <b/>
            <sz val="9"/>
            <color indexed="81"/>
            <rFont val="ＭＳ Ｐゴシック"/>
            <family val="3"/>
            <charset val="128"/>
          </rPr>
          <t>名称に「民宿」の付いているところ</t>
        </r>
      </text>
    </comment>
    <comment ref="H4" authorId="0" shapeId="0" xr:uid="{F8F428F8-205A-4940-B4A1-0B76ABA3477C}">
      <text>
        <r>
          <rPr>
            <b/>
            <sz val="9"/>
            <color indexed="81"/>
            <rFont val="ＭＳ Ｐゴシック"/>
            <family val="3"/>
            <charset val="128"/>
          </rPr>
          <t>県営光小屋</t>
        </r>
      </text>
    </comment>
    <comment ref="I4" authorId="0" shapeId="0" xr:uid="{693A921B-0407-4201-9BC5-007DD0D741EC}">
      <text>
        <r>
          <rPr>
            <b/>
            <sz val="9"/>
            <color indexed="81"/>
            <rFont val="ＭＳ Ｐゴシック"/>
            <family val="3"/>
            <charset val="128"/>
          </rPr>
          <t>もりのコテージ
池の谷キャンプ場</t>
        </r>
      </text>
    </comment>
  </commentList>
</comments>
</file>

<file path=xl/sharedStrings.xml><?xml version="1.0" encoding="utf-8"?>
<sst xmlns="http://schemas.openxmlformats.org/spreadsheetml/2006/main" count="2639" uniqueCount="1425">
  <si>
    <t>（１）町域の変遷</t>
  </si>
  <si>
    <t>年 月 日</t>
    <rPh sb="0" eb="1">
      <t>ネン</t>
    </rPh>
    <rPh sb="2" eb="3">
      <t>ツキ</t>
    </rPh>
    <rPh sb="4" eb="5">
      <t>ニチ</t>
    </rPh>
    <phoneticPr fontId="5"/>
  </si>
  <si>
    <t>事    項</t>
    <rPh sb="0" eb="1">
      <t>コト</t>
    </rPh>
    <rPh sb="5" eb="6">
      <t>コウ</t>
    </rPh>
    <phoneticPr fontId="5"/>
  </si>
  <si>
    <t>志太郡徳山村を榛原郡中川根村に編入</t>
    <rPh sb="0" eb="2">
      <t>シダ</t>
    </rPh>
    <rPh sb="2" eb="3">
      <t>グン</t>
    </rPh>
    <rPh sb="3" eb="5">
      <t>トクヤマ</t>
    </rPh>
    <rPh sb="5" eb="6">
      <t>ムラ</t>
    </rPh>
    <rPh sb="7" eb="9">
      <t>ハイバラ</t>
    </rPh>
    <rPh sb="9" eb="10">
      <t>グン</t>
    </rPh>
    <rPh sb="10" eb="13">
      <t>ナカカワネ</t>
    </rPh>
    <rPh sb="13" eb="14">
      <t>ムラ</t>
    </rPh>
    <rPh sb="15" eb="17">
      <t>ヘンニュウ</t>
    </rPh>
    <phoneticPr fontId="5"/>
  </si>
  <si>
    <t>榛原郡上川根村と志太郡東川根村が合併し本川根町誕生</t>
    <rPh sb="0" eb="2">
      <t>ハイバラ</t>
    </rPh>
    <rPh sb="2" eb="3">
      <t>グン</t>
    </rPh>
    <rPh sb="3" eb="6">
      <t>カミカワネ</t>
    </rPh>
    <rPh sb="6" eb="7">
      <t>ムラ</t>
    </rPh>
    <rPh sb="8" eb="11">
      <t>シダグン</t>
    </rPh>
    <rPh sb="11" eb="14">
      <t>ヒガシカワネ</t>
    </rPh>
    <rPh sb="14" eb="15">
      <t>ムラ</t>
    </rPh>
    <rPh sb="16" eb="18">
      <t>ガッペイ</t>
    </rPh>
    <rPh sb="19" eb="23">
      <t>ホンカワネチョウ</t>
    </rPh>
    <rPh sb="23" eb="25">
      <t>タンジョウ</t>
    </rPh>
    <phoneticPr fontId="5"/>
  </si>
  <si>
    <t>本川根町文沢地区を中川根村に編入</t>
    <rPh sb="0" eb="4">
      <t>ホンカワネチョウ</t>
    </rPh>
    <rPh sb="4" eb="5">
      <t>ブン</t>
    </rPh>
    <rPh sb="5" eb="6">
      <t>ザワ</t>
    </rPh>
    <rPh sb="6" eb="8">
      <t>チク</t>
    </rPh>
    <rPh sb="9" eb="12">
      <t>ナカカワネ</t>
    </rPh>
    <rPh sb="12" eb="13">
      <t>ムラ</t>
    </rPh>
    <rPh sb="14" eb="16">
      <t>ヘンニュウ</t>
    </rPh>
    <phoneticPr fontId="5"/>
  </si>
  <si>
    <t>榛原郡中川根村を中川根町とする</t>
    <rPh sb="0" eb="2">
      <t>ハイバラ</t>
    </rPh>
    <rPh sb="2" eb="3">
      <t>グン</t>
    </rPh>
    <rPh sb="3" eb="6">
      <t>ナカカワネ</t>
    </rPh>
    <rPh sb="6" eb="7">
      <t>ムラ</t>
    </rPh>
    <rPh sb="8" eb="12">
      <t>ナカカワネチョウ</t>
    </rPh>
    <phoneticPr fontId="5"/>
  </si>
  <si>
    <t>榛原郡中川根町及び本川根町が合併し川根本町誕生</t>
    <rPh sb="0" eb="2">
      <t>ハイバラ</t>
    </rPh>
    <rPh sb="2" eb="3">
      <t>グン</t>
    </rPh>
    <rPh sb="3" eb="7">
      <t>ナカカワネチョウ</t>
    </rPh>
    <rPh sb="7" eb="8">
      <t>オヨ</t>
    </rPh>
    <rPh sb="9" eb="13">
      <t>ホンカワネチョウ</t>
    </rPh>
    <rPh sb="14" eb="16">
      <t>ガッペイ</t>
    </rPh>
    <rPh sb="17" eb="21">
      <t>カワネホンチョウ</t>
    </rPh>
    <rPh sb="21" eb="23">
      <t>タンジョウ</t>
    </rPh>
    <phoneticPr fontId="5"/>
  </si>
  <si>
    <t>（２）位置・面積</t>
    <rPh sb="3" eb="5">
      <t>イチ</t>
    </rPh>
    <rPh sb="6" eb="8">
      <t>メンセキ</t>
    </rPh>
    <phoneticPr fontId="5"/>
  </si>
  <si>
    <t>東西</t>
    <rPh sb="0" eb="2">
      <t>トウザイ</t>
    </rPh>
    <phoneticPr fontId="5"/>
  </si>
  <si>
    <t>南北</t>
    <rPh sb="0" eb="2">
      <t>ナンボク</t>
    </rPh>
    <phoneticPr fontId="5"/>
  </si>
  <si>
    <t>面積</t>
    <rPh sb="0" eb="2">
      <t>メンセキ</t>
    </rPh>
    <phoneticPr fontId="5"/>
  </si>
  <si>
    <t>庁舎の位置</t>
    <rPh sb="0" eb="2">
      <t>チョウシャ</t>
    </rPh>
    <rPh sb="3" eb="5">
      <t>イチ</t>
    </rPh>
    <phoneticPr fontId="5"/>
  </si>
  <si>
    <t>東経</t>
    <rPh sb="0" eb="2">
      <t>トウケイ</t>
    </rPh>
    <phoneticPr fontId="5"/>
  </si>
  <si>
    <t>北緯</t>
    <rPh sb="0" eb="2">
      <t>ホクイ</t>
    </rPh>
    <phoneticPr fontId="5"/>
  </si>
  <si>
    <t>標高</t>
    <rPh sb="0" eb="2">
      <t>ヒョウコウ</t>
    </rPh>
    <phoneticPr fontId="5"/>
  </si>
  <si>
    <t>約23km</t>
    <phoneticPr fontId="5"/>
  </si>
  <si>
    <t>約40Km</t>
    <phoneticPr fontId="5"/>
  </si>
  <si>
    <t>496.88ｋ㎡</t>
    <phoneticPr fontId="5"/>
  </si>
  <si>
    <t>（本庁）</t>
    <rPh sb="1" eb="3">
      <t>ホンチョウ</t>
    </rPh>
    <phoneticPr fontId="5"/>
  </si>
  <si>
    <t>138°04'54''</t>
    <phoneticPr fontId="5"/>
  </si>
  <si>
    <t>　35°02'49''</t>
    <phoneticPr fontId="5"/>
  </si>
  <si>
    <t>229.6ｍ</t>
    <phoneticPr fontId="5"/>
  </si>
  <si>
    <t>（総合支所）</t>
    <rPh sb="1" eb="3">
      <t>ソウゴウ</t>
    </rPh>
    <rPh sb="3" eb="5">
      <t>シショ</t>
    </rPh>
    <phoneticPr fontId="5"/>
  </si>
  <si>
    <t>138°08'27''</t>
    <phoneticPr fontId="5"/>
  </si>
  <si>
    <t>　35°06'24''</t>
    <phoneticPr fontId="5"/>
  </si>
  <si>
    <t>318.118ｍ</t>
    <phoneticPr fontId="5"/>
  </si>
  <si>
    <t>（３）土地の地目別面積</t>
    <rPh sb="3" eb="5">
      <t>トチ</t>
    </rPh>
    <rPh sb="6" eb="8">
      <t>チモク</t>
    </rPh>
    <rPh sb="8" eb="9">
      <t>ベツ</t>
    </rPh>
    <rPh sb="9" eb="11">
      <t>メンセキ</t>
    </rPh>
    <phoneticPr fontId="5"/>
  </si>
  <si>
    <t>単位：㎡</t>
    <rPh sb="0" eb="2">
      <t>タンイ</t>
    </rPh>
    <phoneticPr fontId="5"/>
  </si>
  <si>
    <t>区分</t>
    <rPh sb="0" eb="1">
      <t>ク</t>
    </rPh>
    <rPh sb="1" eb="2">
      <t>ブン</t>
    </rPh>
    <phoneticPr fontId="5"/>
  </si>
  <si>
    <t>総面積</t>
    <rPh sb="0" eb="3">
      <t>ソウメンセキ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</si>
  <si>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</si>
  <si>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</si>
  <si>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宅地</t>
    <rPh sb="0" eb="2">
      <t>タクチ</t>
    </rPh>
    <phoneticPr fontId="5"/>
  </si>
  <si>
    <t>山林</t>
    <rPh sb="0" eb="2">
      <t>サンリン</t>
    </rPh>
    <phoneticPr fontId="5"/>
  </si>
  <si>
    <t>原野</t>
    <rPh sb="0" eb="2">
      <t>ゲンヤ</t>
    </rPh>
    <phoneticPr fontId="5"/>
  </si>
  <si>
    <t>雑種他</t>
    <rPh sb="0" eb="2">
      <t>ザッシュ</t>
    </rPh>
    <rPh sb="2" eb="3">
      <t>ホカ</t>
    </rPh>
    <phoneticPr fontId="5"/>
  </si>
  <si>
    <t>その他</t>
    <rPh sb="0" eb="3">
      <t>ソノタ</t>
    </rPh>
    <phoneticPr fontId="5"/>
  </si>
  <si>
    <t>令和元年</t>
    <rPh sb="0" eb="4">
      <t>レイワガンネン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</si>
  <si>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</si>
  <si>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</si>
  <si>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令和４年</t>
    <rPh sb="0" eb="2">
      <t>レイワ</t>
    </rPh>
    <phoneticPr fontId="2"/>
  </si>
  <si>
    <t>令和５年</t>
    <rPh sb="0" eb="2">
      <t>レイワ</t>
    </rPh>
    <rPh sb="3" eb="4">
      <t>ネン</t>
    </rPh>
    <phoneticPr fontId="8"/>
  </si>
  <si>
    <t>資料：固定資産概要調書</t>
    <rPh sb="0" eb="2">
      <t>シリョウ</t>
    </rPh>
    <rPh sb="3" eb="5">
      <t>コテイ</t>
    </rPh>
    <rPh sb="5" eb="7">
      <t>シサンゼイ</t>
    </rPh>
    <rPh sb="7" eb="9">
      <t>ガイヨウ</t>
    </rPh>
    <rPh sb="9" eb="11">
      <t>チョウショ</t>
    </rPh>
    <phoneticPr fontId="5"/>
  </si>
  <si>
    <t>１　土地・気象</t>
    <phoneticPr fontId="2"/>
  </si>
  <si>
    <t>（４）気象</t>
  </si>
  <si>
    <t>気温(℃）</t>
    <phoneticPr fontId="5"/>
  </si>
  <si>
    <t>降水量（mm）</t>
    <phoneticPr fontId="5"/>
  </si>
  <si>
    <t>日照時間(ｈ)</t>
    <rPh sb="0" eb="2">
      <t>ニッショウ</t>
    </rPh>
    <rPh sb="2" eb="4">
      <t>ジカン</t>
    </rPh>
    <phoneticPr fontId="5"/>
  </si>
  <si>
    <t>日平均</t>
    <rPh sb="0" eb="1">
      <t>ニチ</t>
    </rPh>
    <phoneticPr fontId="5"/>
  </si>
  <si>
    <t>最高</t>
    <phoneticPr fontId="5"/>
  </si>
  <si>
    <t>最低</t>
    <phoneticPr fontId="5"/>
  </si>
  <si>
    <t>年間</t>
    <phoneticPr fontId="5"/>
  </si>
  <si>
    <t>日最大</t>
    <rPh sb="0" eb="1">
      <t>ニチ</t>
    </rPh>
    <rPh sb="1" eb="3">
      <t>サイダイ</t>
    </rPh>
    <phoneticPr fontId="5"/>
  </si>
  <si>
    <t>年間</t>
    <rPh sb="0" eb="2">
      <t>ネンカン</t>
    </rPh>
    <phoneticPr fontId="5"/>
  </si>
  <si>
    <t>令和元年</t>
    <rPh sb="0" eb="2">
      <t>レイワ</t>
    </rPh>
    <rPh sb="2" eb="3">
      <t>ガン</t>
    </rPh>
    <phoneticPr fontId="2"/>
  </si>
  <si>
    <t>令和2年</t>
    <rPh sb="0" eb="2">
      <t>レイワ</t>
    </rPh>
    <phoneticPr fontId="2"/>
  </si>
  <si>
    <t>令和3年</t>
    <rPh sb="0" eb="2">
      <t>レイワ</t>
    </rPh>
    <phoneticPr fontId="2"/>
  </si>
  <si>
    <t>令和4年</t>
    <rPh sb="0" eb="2">
      <t>レイワ</t>
    </rPh>
    <phoneticPr fontId="2"/>
  </si>
  <si>
    <t>令和5年</t>
    <rPh sb="0" eb="2">
      <t>レイワ</t>
    </rPh>
    <phoneticPr fontId="2"/>
  </si>
  <si>
    <t>平均気温（℃）</t>
    <rPh sb="0" eb="2">
      <t>ヘイキン</t>
    </rPh>
    <rPh sb="2" eb="4">
      <t>キオン</t>
    </rPh>
    <phoneticPr fontId="5"/>
  </si>
  <si>
    <t>降水量（mm）</t>
    <rPh sb="0" eb="3">
      <t>コウスイリョウ</t>
    </rPh>
    <phoneticPr fontId="5"/>
  </si>
  <si>
    <t>日平均</t>
    <rPh sb="0" eb="1">
      <t>ニチ</t>
    </rPh>
    <rPh sb="1" eb="3">
      <t>ヘイキン</t>
    </rPh>
    <phoneticPr fontId="5"/>
  </si>
  <si>
    <t>日最高</t>
    <rPh sb="0" eb="1">
      <t>ニチ</t>
    </rPh>
    <rPh sb="1" eb="3">
      <t>サイコウ</t>
    </rPh>
    <phoneticPr fontId="5"/>
  </si>
  <si>
    <t>日最低</t>
    <rPh sb="0" eb="1">
      <t>ニチ</t>
    </rPh>
    <rPh sb="1" eb="3">
      <t>サイテイ</t>
    </rPh>
    <phoneticPr fontId="5"/>
  </si>
  <si>
    <t>合計</t>
    <rPh sb="0" eb="2">
      <t>ゴウケイ</t>
    </rPh>
    <phoneticPr fontId="5"/>
  </si>
  <si>
    <t>令和5年</t>
    <rPh sb="0" eb="2">
      <t>レイワ</t>
    </rPh>
    <rPh sb="3" eb="4">
      <t>ネン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</si>
  <si>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</si>
  <si>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</si>
  <si>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</si>
  <si>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</si>
  <si>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</si>
  <si>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</si>
  <si>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</si>
  <si>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</si>
  <si>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</si>
  <si>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</si>
  <si>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</si>
  <si>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</si>
  <si>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資料：静岡地方気象台</t>
    <rPh sb="0" eb="2">
      <t>シリョウ</t>
    </rPh>
    <rPh sb="3" eb="5">
      <t>シズオカ</t>
    </rPh>
    <rPh sb="5" eb="7">
      <t>チホウ</t>
    </rPh>
    <rPh sb="7" eb="10">
      <t>キショウダイ</t>
    </rPh>
    <phoneticPr fontId="5"/>
  </si>
  <si>
    <t>（１）住民基本台帳人口の推移（過去10年分）</t>
  </si>
  <si>
    <t>人口</t>
    <rPh sb="0" eb="2">
      <t>ジンコウ</t>
    </rPh>
    <phoneticPr fontId="2"/>
  </si>
  <si>
    <t>世帯数</t>
    <rPh sb="0" eb="3">
      <t>セタイスウ</t>
    </rPh>
    <phoneticPr fontId="2"/>
  </si>
  <si>
    <t>1世帯
当たり
の人員</t>
    <rPh sb="1" eb="3">
      <t>セタイ</t>
    </rPh>
    <rPh sb="4" eb="5">
      <t>ア</t>
    </rPh>
    <rPh sb="9" eb="11">
      <t>ジンイン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</si>
  <si>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</si>
  <si>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</si>
  <si>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</si>
  <si>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</si>
  <si>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</si>
  <si>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</si>
  <si>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</si>
  <si>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</si>
  <si>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ヘイネン</t>
    </rPh>
    <phoneticPr fontId="2"/>
  </si>
  <si>
    <t>令和3年</t>
    <rPh sb="0" eb="2">
      <t>レイワ</t>
    </rPh>
    <rPh sb="3" eb="4">
      <t>ヘイネン</t>
    </rPh>
    <phoneticPr fontId="2"/>
  </si>
  <si>
    <t>令和4年</t>
    <rPh sb="0" eb="2">
      <t>レイワ</t>
    </rPh>
    <rPh sb="3" eb="4">
      <t>ヘイネン</t>
    </rPh>
    <phoneticPr fontId="2"/>
  </si>
  <si>
    <t>令和5年</t>
    <rPh sb="0" eb="2">
      <t>レイワ</t>
    </rPh>
    <rPh sb="3" eb="4">
      <t>ヘイネン</t>
    </rPh>
    <phoneticPr fontId="2"/>
  </si>
  <si>
    <t>単位：人</t>
    <phoneticPr fontId="5"/>
  </si>
  <si>
    <t>住民基本台帳（各年 3月31日現在）</t>
    <phoneticPr fontId="5"/>
  </si>
  <si>
    <t>（２）人口動態</t>
  </si>
  <si>
    <t>自然動態</t>
    <rPh sb="0" eb="2">
      <t>シゼン</t>
    </rPh>
    <rPh sb="2" eb="4">
      <t>ドウタイ</t>
    </rPh>
    <phoneticPr fontId="5"/>
  </si>
  <si>
    <t>人口
増減</t>
    <rPh sb="0" eb="2">
      <t>ジンコウ</t>
    </rPh>
    <rPh sb="3" eb="4">
      <t>ゾウ</t>
    </rPh>
    <rPh sb="4" eb="5">
      <t>ゲン</t>
    </rPh>
    <phoneticPr fontId="5"/>
  </si>
  <si>
    <t>出　生</t>
    <rPh sb="0" eb="3">
      <t>シュッセイ</t>
    </rPh>
    <phoneticPr fontId="5"/>
  </si>
  <si>
    <t>死　亡</t>
    <rPh sb="0" eb="3">
      <t>シボウ</t>
    </rPh>
    <phoneticPr fontId="5"/>
  </si>
  <si>
    <t>自然増</t>
    <rPh sb="0" eb="3">
      <t>シゼンゾウ</t>
    </rPh>
    <phoneticPr fontId="5"/>
  </si>
  <si>
    <t>転　入</t>
    <rPh sb="0" eb="3">
      <t>テンニュウ</t>
    </rPh>
    <phoneticPr fontId="5"/>
  </si>
  <si>
    <t>転　出</t>
    <rPh sb="0" eb="3">
      <t>テンシュツ</t>
    </rPh>
    <phoneticPr fontId="5"/>
  </si>
  <si>
    <t>社会減</t>
    <rPh sb="0" eb="2">
      <t>シャカイ</t>
    </rPh>
    <rPh sb="2" eb="3">
      <t>ゲン</t>
    </rPh>
    <phoneticPr fontId="5"/>
  </si>
  <si>
    <t>令和元年度</t>
    <rPh sb="0" eb="2">
      <t>レイワ</t>
    </rPh>
    <rPh sb="2" eb="3">
      <t>ガン</t>
    </rPh>
    <rPh sb="3" eb="5">
      <t>ヘイネンド</t>
    </rPh>
    <phoneticPr fontId="5"/>
  </si>
  <si>
    <t>令和2年度</t>
    <rPh sb="0" eb="2">
      <t>レイワ</t>
    </rPh>
    <rPh sb="3" eb="5">
      <t>ヘイネンド</t>
    </rPh>
    <phoneticPr fontId="5"/>
  </si>
  <si>
    <t>令和3年度</t>
    <rPh sb="0" eb="2">
      <t>レイワ</t>
    </rPh>
    <rPh sb="3" eb="5">
      <t>ヘイネンド</t>
    </rPh>
    <phoneticPr fontId="5"/>
  </si>
  <si>
    <t>令和4年度</t>
    <rPh sb="0" eb="2">
      <t>レイワ</t>
    </rPh>
    <rPh sb="3" eb="5">
      <t>ヘイネンド</t>
    </rPh>
    <phoneticPr fontId="5"/>
  </si>
  <si>
    <t>令和5年度</t>
    <rPh sb="0" eb="2">
      <t>レイワ</t>
    </rPh>
    <rPh sb="3" eb="5">
      <t>ヘイネンド</t>
    </rPh>
    <phoneticPr fontId="5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</si>
  <si>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5"/>
  </si>
  <si>
    <t>単位：人</t>
  </si>
  <si>
    <t>２　人口</t>
    <phoneticPr fontId="2"/>
  </si>
  <si>
    <t>（３）地区別世帯数・人口</t>
  </si>
  <si>
    <t>令和元年</t>
    <rPh sb="0" eb="4">
      <t>レイワガンネン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</si>
  <si>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</si>
  <si>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</si>
  <si>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</si>
  <si>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世帯数</t>
    <rPh sb="0" eb="3">
      <t>セタイスウ</t>
    </rPh>
    <phoneticPr fontId="5"/>
  </si>
  <si>
    <t>人口</t>
    <rPh sb="0" eb="2">
      <t>ジンコウ</t>
    </rPh>
    <phoneticPr fontId="5"/>
  </si>
  <si>
    <t>藤川</t>
    <rPh sb="0" eb="2">
      <t>フジカワ</t>
    </rPh>
    <phoneticPr fontId="5"/>
  </si>
  <si>
    <t>水川</t>
    <rPh sb="0" eb="2">
      <t>ミズカワ</t>
    </rPh>
    <phoneticPr fontId="5"/>
  </si>
  <si>
    <t>尾呂久保</t>
    <rPh sb="0" eb="1">
      <t>オ</t>
    </rPh>
    <rPh sb="1" eb="2">
      <t>ロ</t>
    </rPh>
    <rPh sb="2" eb="3">
      <t>ク</t>
    </rPh>
    <rPh sb="3" eb="4">
      <t>ホ</t>
    </rPh>
    <phoneticPr fontId="5"/>
  </si>
  <si>
    <t>上長尾</t>
    <rPh sb="0" eb="1">
      <t>カミ</t>
    </rPh>
    <rPh sb="1" eb="3">
      <t>ナガオ</t>
    </rPh>
    <phoneticPr fontId="5"/>
  </si>
  <si>
    <t>高郷</t>
    <rPh sb="0" eb="2">
      <t>タカゴウ</t>
    </rPh>
    <phoneticPr fontId="5"/>
  </si>
  <si>
    <t>八中</t>
    <rPh sb="0" eb="2">
      <t>ハチナカ</t>
    </rPh>
    <phoneticPr fontId="5"/>
  </si>
  <si>
    <t>梅高</t>
    <rPh sb="0" eb="2">
      <t>ウメタカ</t>
    </rPh>
    <phoneticPr fontId="5"/>
  </si>
  <si>
    <t>沼ノ平</t>
    <rPh sb="0" eb="1">
      <t>ヌマ</t>
    </rPh>
    <rPh sb="2" eb="3">
      <t>タイラ</t>
    </rPh>
    <phoneticPr fontId="5"/>
  </si>
  <si>
    <t>下長尾</t>
    <rPh sb="0" eb="1">
      <t>シモ</t>
    </rPh>
    <rPh sb="1" eb="3">
      <t>ナガオ</t>
    </rPh>
    <phoneticPr fontId="5"/>
  </si>
  <si>
    <t>瀬平</t>
    <rPh sb="0" eb="1">
      <t>セ</t>
    </rPh>
    <rPh sb="1" eb="2">
      <t>ヒラ</t>
    </rPh>
    <phoneticPr fontId="5"/>
  </si>
  <si>
    <t>久保尾</t>
    <rPh sb="0" eb="2">
      <t>クボ</t>
    </rPh>
    <rPh sb="2" eb="3">
      <t>オ</t>
    </rPh>
    <phoneticPr fontId="5"/>
  </si>
  <si>
    <t>久野脇</t>
    <rPh sb="0" eb="2">
      <t>クノ</t>
    </rPh>
    <rPh sb="2" eb="3">
      <t>ワキ</t>
    </rPh>
    <phoneticPr fontId="5"/>
  </si>
  <si>
    <t>地名</t>
    <rPh sb="0" eb="2">
      <t>ジナ</t>
    </rPh>
    <phoneticPr fontId="5"/>
  </si>
  <si>
    <t>下泉</t>
    <rPh sb="0" eb="2">
      <t>シモイズミ</t>
    </rPh>
    <phoneticPr fontId="5"/>
  </si>
  <si>
    <t>壱町河内</t>
    <rPh sb="0" eb="1">
      <t>イチ</t>
    </rPh>
    <rPh sb="1" eb="2">
      <t>マチ</t>
    </rPh>
    <rPh sb="2" eb="4">
      <t>カワチ</t>
    </rPh>
    <phoneticPr fontId="5"/>
  </si>
  <si>
    <t>田野口</t>
    <rPh sb="0" eb="3">
      <t>タノクチ</t>
    </rPh>
    <phoneticPr fontId="5"/>
  </si>
  <si>
    <t>徳山</t>
    <rPh sb="0" eb="2">
      <t>トクヤマ</t>
    </rPh>
    <phoneticPr fontId="5"/>
  </si>
  <si>
    <t>接岨</t>
    <rPh sb="0" eb="1">
      <t>セツ</t>
    </rPh>
    <rPh sb="1" eb="2">
      <t>ソ</t>
    </rPh>
    <phoneticPr fontId="5"/>
  </si>
  <si>
    <t>大間</t>
    <rPh sb="0" eb="2">
      <t>オオマ</t>
    </rPh>
    <phoneticPr fontId="5"/>
  </si>
  <si>
    <t>奥泉</t>
    <rPh sb="0" eb="1">
      <t>オク</t>
    </rPh>
    <rPh sb="1" eb="2">
      <t>イズミ</t>
    </rPh>
    <phoneticPr fontId="5"/>
  </si>
  <si>
    <t>大谷</t>
    <rPh sb="0" eb="2">
      <t>オオタニ</t>
    </rPh>
    <phoneticPr fontId="5"/>
  </si>
  <si>
    <t>沢間</t>
    <rPh sb="0" eb="1">
      <t>サワ</t>
    </rPh>
    <rPh sb="1" eb="2">
      <t>マ</t>
    </rPh>
    <phoneticPr fontId="5"/>
  </si>
  <si>
    <t>桑野山</t>
    <rPh sb="0" eb="2">
      <t>クワノ</t>
    </rPh>
    <rPh sb="2" eb="3">
      <t>ヤマ</t>
    </rPh>
    <phoneticPr fontId="5"/>
  </si>
  <si>
    <t>平栗</t>
    <rPh sb="0" eb="1">
      <t>ヒラ</t>
    </rPh>
    <rPh sb="1" eb="2">
      <t>クリ</t>
    </rPh>
    <phoneticPr fontId="5"/>
  </si>
  <si>
    <t>寺馬</t>
    <rPh sb="0" eb="1">
      <t>テラ</t>
    </rPh>
    <rPh sb="1" eb="2">
      <t>ウマ</t>
    </rPh>
    <phoneticPr fontId="5"/>
  </si>
  <si>
    <t>千頭西</t>
    <rPh sb="0" eb="2">
      <t>センズ</t>
    </rPh>
    <rPh sb="2" eb="3">
      <t>ニシ</t>
    </rPh>
    <phoneticPr fontId="5"/>
  </si>
  <si>
    <t>千頭東</t>
    <rPh sb="0" eb="2">
      <t>センズ</t>
    </rPh>
    <rPh sb="2" eb="3">
      <t>ヒガシ</t>
    </rPh>
    <phoneticPr fontId="5"/>
  </si>
  <si>
    <t>小長井</t>
    <rPh sb="0" eb="3">
      <t>コナガイ</t>
    </rPh>
    <phoneticPr fontId="5"/>
  </si>
  <si>
    <t>上岸</t>
    <rPh sb="0" eb="1">
      <t>カミ</t>
    </rPh>
    <rPh sb="1" eb="2">
      <t>キシ</t>
    </rPh>
    <phoneticPr fontId="5"/>
  </si>
  <si>
    <t>前山</t>
    <rPh sb="0" eb="2">
      <t>マエヤマ</t>
    </rPh>
    <phoneticPr fontId="5"/>
  </si>
  <si>
    <t>田代</t>
    <rPh sb="0" eb="2">
      <t>タシロ</t>
    </rPh>
    <phoneticPr fontId="5"/>
  </si>
  <si>
    <t>柳三</t>
    <rPh sb="0" eb="1">
      <t>ヤナギ</t>
    </rPh>
    <rPh sb="1" eb="2">
      <t>サン</t>
    </rPh>
    <phoneticPr fontId="5"/>
  </si>
  <si>
    <t>崎平</t>
    <rPh sb="0" eb="2">
      <t>サキダイラ</t>
    </rPh>
    <phoneticPr fontId="5"/>
  </si>
  <si>
    <t>青部</t>
    <rPh sb="0" eb="2">
      <t>アオベ</t>
    </rPh>
    <phoneticPr fontId="5"/>
  </si>
  <si>
    <t>坂京</t>
    <rPh sb="0" eb="1">
      <t>サカ</t>
    </rPh>
    <rPh sb="1" eb="2">
      <t>キョウ</t>
    </rPh>
    <phoneticPr fontId="5"/>
  </si>
  <si>
    <t>洗富小幡</t>
    <rPh sb="0" eb="1">
      <t>アラ</t>
    </rPh>
    <rPh sb="1" eb="2">
      <t>トミ</t>
    </rPh>
    <rPh sb="2" eb="4">
      <t>オバタ</t>
    </rPh>
    <phoneticPr fontId="5"/>
  </si>
  <si>
    <t>計</t>
    <rPh sb="0" eb="1">
      <t>ケイ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</si>
  <si>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</si>
  <si>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</si>
  <si>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</si>
  <si>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0～4</t>
    <phoneticPr fontId="5"/>
  </si>
  <si>
    <t>5～9</t>
    <phoneticPr fontId="5"/>
  </si>
  <si>
    <t>10～14</t>
    <phoneticPr fontId="5"/>
  </si>
  <si>
    <t>0～14小計</t>
    <rPh sb="4" eb="6">
      <t>ショウケイ</t>
    </rPh>
    <phoneticPr fontId="5"/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</si>
  <si>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</si>
  <si>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</si>
  <si>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</si>
  <si>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</si>
  <si>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</si>
  <si>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</si>
  <si>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</si>
  <si>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</si>
  <si>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</si>
  <si>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</si>
  <si>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>15～64小計</t>
    <rPh sb="5" eb="7">
      <t>ショウケイ</t>
    </rPh>
    <phoneticPr fontId="5"/>
  </si>
  <si>
    <t>65～69</t>
    <phoneticPr fontId="5"/>
  </si>
  <si>
    <t>70～74</t>
    <phoneticPr fontId="5"/>
  </si>
  <si>
    <t>75～79</t>
    <phoneticPr fontId="5"/>
  </si>
  <si>
    <t>80～84</t>
    <phoneticPr fontId="5"/>
  </si>
  <si>
    <t>85～89</t>
    <phoneticPr fontId="5"/>
  </si>
  <si>
    <t>90～94</t>
    <phoneticPr fontId="5"/>
  </si>
  <si>
    <t>95～　　</t>
    <phoneticPr fontId="5"/>
  </si>
  <si>
    <t>65以上小計</t>
    <rPh sb="2" eb="4">
      <t>イジョウ</t>
    </rPh>
    <rPh sb="4" eb="6">
      <t>ショウケイ</t>
    </rPh>
    <phoneticPr fontId="5"/>
  </si>
  <si>
    <t>住民基本台帳（各年3月31日現在）</t>
    <rPh sb="0" eb="2">
      <t>ジュウミン</t>
    </rPh>
    <rPh sb="2" eb="4">
      <t>キホン</t>
    </rPh>
    <rPh sb="4" eb="6">
      <t>ダイチョウ</t>
    </rPh>
    <rPh sb="7" eb="9">
      <t>カクトシ</t>
    </rPh>
    <rPh sb="10" eb="11">
      <t>ガツ</t>
    </rPh>
    <rPh sb="13" eb="14">
      <t>ニチ</t>
    </rPh>
    <rPh sb="14" eb="16">
      <t>ゲンザイ</t>
    </rPh>
    <phoneticPr fontId="5"/>
  </si>
  <si>
    <t>人      口</t>
    <phoneticPr fontId="2"/>
  </si>
  <si>
    <t>世帯数</t>
  </si>
  <si>
    <t>平均
世帯員数</t>
  </si>
  <si>
    <t>総 数</t>
  </si>
  <si>
    <t>男</t>
  </si>
  <si>
    <t>女</t>
  </si>
  <si>
    <t>昭和40年</t>
    <rPh sb="0" eb="2">
      <t>ショウワ</t>
    </rPh>
    <rPh sb="4" eb="5">
      <t>ネン</t>
    </rPh>
    <phoneticPr fontId="5"/>
  </si>
  <si>
    <t>旧中川根町</t>
    <rPh sb="0" eb="1">
      <t>キュウ</t>
    </rPh>
    <rPh sb="1" eb="5">
      <t>ナカカワネチョウ</t>
    </rPh>
    <phoneticPr fontId="5"/>
  </si>
  <si>
    <t>旧本川根町</t>
    <rPh sb="0" eb="1">
      <t>キュウ</t>
    </rPh>
    <rPh sb="1" eb="5">
      <t>ホンカワネチョウ</t>
    </rPh>
    <phoneticPr fontId="5"/>
  </si>
  <si>
    <t>昭和45年</t>
    <rPh sb="0" eb="2">
      <t>ショウワ</t>
    </rPh>
    <rPh sb="4" eb="5">
      <t>ネン</t>
    </rPh>
    <phoneticPr fontId="5"/>
  </si>
  <si>
    <t>昭和50年</t>
    <rPh sb="0" eb="2">
      <t>ショウワ</t>
    </rPh>
    <rPh sb="4" eb="5">
      <t>ネン</t>
    </rPh>
    <phoneticPr fontId="5"/>
  </si>
  <si>
    <t>昭和55年</t>
    <rPh sb="0" eb="2">
      <t>ショウワ</t>
    </rPh>
    <phoneticPr fontId="5"/>
  </si>
  <si>
    <t>昭和60年</t>
    <rPh sb="0" eb="2">
      <t>ショウワ</t>
    </rPh>
    <phoneticPr fontId="5"/>
  </si>
  <si>
    <t>平成12年</t>
    <rPh sb="0" eb="2">
      <t>ヘイセイ</t>
    </rPh>
    <phoneticPr fontId="5"/>
  </si>
  <si>
    <t>平成17年</t>
    <rPh sb="0" eb="2">
      <t>ヘイセイ</t>
    </rPh>
    <rPh sb="4" eb="5">
      <t>ネン</t>
    </rPh>
    <phoneticPr fontId="5"/>
  </si>
  <si>
    <t>川根本町</t>
    <rPh sb="0" eb="4">
      <t>カワネホンチョウ</t>
    </rPh>
    <phoneticPr fontId="5"/>
  </si>
  <si>
    <t>平成22年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</si>
  <si>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</si>
  <si>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</si>
  <si>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(５）国勢調査人口の推移</t>
    <phoneticPr fontId="2"/>
  </si>
  <si>
    <t>資料：国勢調査（各年10月1日現在）</t>
  </si>
  <si>
    <t>平成2年</t>
    <rPh sb="0" eb="2">
      <t>ヘイセイ</t>
    </rPh>
    <phoneticPr fontId="5"/>
  </si>
  <si>
    <t>平成7年</t>
    <rPh sb="0" eb="2">
      <t>ヘイセイ</t>
    </rPh>
    <phoneticPr fontId="5"/>
  </si>
  <si>
    <t>平成12年</t>
  </si>
  <si>
    <t>平成17年</t>
  </si>
  <si>
    <t>平成22年</t>
  </si>
  <si>
    <t>平成27年</t>
  </si>
  <si>
    <t>旧中川根町</t>
  </si>
  <si>
    <t>旧本川根町</t>
  </si>
  <si>
    <t>川根本町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</si>
  <si>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</si>
  <si>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</si>
  <si>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</si>
  <si>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</si>
  <si>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</si>
  <si>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</si>
  <si>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</si>
  <si>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</si>
  <si>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</si>
  <si>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</si>
  <si>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</si>
  <si>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</si>
  <si>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</si>
  <si>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</si>
  <si>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15～64小計</t>
    <phoneticPr fontId="2"/>
  </si>
  <si>
    <t>65～69</t>
  </si>
  <si>
    <t>70～74</t>
  </si>
  <si>
    <t>75～79</t>
  </si>
  <si>
    <t>80～84</t>
  </si>
  <si>
    <t xml:space="preserve"> 85～</t>
  </si>
  <si>
    <t>65歳以上</t>
  </si>
  <si>
    <t>不詳</t>
  </si>
  <si>
    <t>-</t>
  </si>
  <si>
    <t>-</t>
    <phoneticPr fontId="2"/>
  </si>
  <si>
    <t>資料：国勢調査（各年10月1日）</t>
  </si>
  <si>
    <t>年齢</t>
  </si>
  <si>
    <t>0～4歳</t>
    <phoneticPr fontId="5"/>
  </si>
  <si>
    <t>5～9歳</t>
    <phoneticPr fontId="5"/>
  </si>
  <si>
    <t>10～14歳</t>
    <phoneticPr fontId="5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</si>
  <si>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</si>
  <si>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</si>
  <si>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</si>
  <si>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</si>
  <si>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</si>
  <si>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</si>
  <si>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</si>
  <si>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</si>
  <si>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</si>
  <si>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</si>
  <si>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</si>
  <si>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</si>
  <si>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</si>
  <si>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</si>
  <si>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 xml:space="preserve"> 85歳以上</t>
  </si>
  <si>
    <t>（６）国勢調査年齢（5歳階級）別人口</t>
    <phoneticPr fontId="2"/>
  </si>
  <si>
    <t>（７）昼間・夜間人口の推移</t>
  </si>
  <si>
    <t>常住人口</t>
    <rPh sb="0" eb="2">
      <t>ジョウジュウ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</si>
  <si>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</si>
  <si>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</si>
  <si>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流出入の差</t>
    <rPh sb="0" eb="3">
      <t>リュウシュツニュウ</t>
    </rPh>
    <rPh sb="4" eb="5">
      <t>サ</t>
    </rPh>
    <phoneticPr fontId="5"/>
  </si>
  <si>
    <t>昼間人口</t>
    <rPh sb="0" eb="2">
      <t>ヒルマ</t>
    </rPh>
    <rPh sb="2" eb="4">
      <t>ジンコウ</t>
    </rPh>
    <phoneticPr fontId="5"/>
  </si>
  <si>
    <t>ｂ</t>
    <phoneticPr fontId="5"/>
  </si>
  <si>
    <t>ｃ</t>
    <phoneticPr fontId="5"/>
  </si>
  <si>
    <t>ｂ-ｃ</t>
    <phoneticPr fontId="5"/>
  </si>
  <si>
    <t>ｄ</t>
    <phoneticPr fontId="5"/>
  </si>
  <si>
    <t>指数d/a</t>
    <rPh sb="0" eb="2">
      <t>シスウ</t>
    </rPh>
    <phoneticPr fontId="5"/>
  </si>
  <si>
    <t>旧中川根町</t>
    <rPh sb="0" eb="1">
      <t>キュウ</t>
    </rPh>
    <rPh sb="1" eb="4">
      <t>ナカカワネ</t>
    </rPh>
    <rPh sb="4" eb="5">
      <t>チョウ</t>
    </rPh>
    <phoneticPr fontId="5"/>
  </si>
  <si>
    <t>昭和55年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</si>
  <si>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</si>
  <si>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平成 2年</t>
    <rPh sb="0" eb="2">
      <t>ヘイセイ</t>
    </rPh>
    <rPh sb="4" eb="5">
      <t>ネン</t>
    </rPh>
    <phoneticPr fontId="5"/>
  </si>
  <si>
    <t>平成 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</si>
  <si>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</si>
  <si>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旧本川根町</t>
    <rPh sb="0" eb="1">
      <t>キュウ</t>
    </rPh>
    <rPh sb="1" eb="4">
      <t>ホンカワネ</t>
    </rPh>
    <rPh sb="4" eb="5">
      <t>チョウ</t>
    </rPh>
    <phoneticPr fontId="5"/>
  </si>
  <si>
    <t>平成 7年</t>
    <rPh sb="0" eb="2">
      <t>ヘイセイ</t>
    </rPh>
    <rPh sb="3" eb="5">
      <t>７ネン</t>
    </rPh>
    <phoneticPr fontId="5"/>
  </si>
  <si>
    <t>令和2年</t>
    <rPh sb="0" eb="2">
      <t>レイワ</t>
    </rPh>
    <rPh sb="3" eb="4">
      <t>ネン</t>
    </rPh>
    <phoneticPr fontId="2"/>
  </si>
  <si>
    <t>資料：国勢調査 （各年10月1日現在）</t>
    <phoneticPr fontId="2"/>
  </si>
  <si>
    <t>（８）通勤･通学別流出、流入人口（15歳以上）</t>
  </si>
  <si>
    <t>ア．流出人口</t>
  </si>
  <si>
    <t>通　勤･通学地</t>
    <rPh sb="0" eb="1">
      <t>ツウ</t>
    </rPh>
    <rPh sb="2" eb="3">
      <t>ツトム</t>
    </rPh>
    <rPh sb="4" eb="6">
      <t>ツウガク</t>
    </rPh>
    <rPh sb="6" eb="7">
      <t>チ</t>
    </rPh>
    <phoneticPr fontId="5"/>
  </si>
  <si>
    <t>川根本町から他市町村へ</t>
    <rPh sb="0" eb="4">
      <t>カワネホンチョウ</t>
    </rPh>
    <rPh sb="6" eb="7">
      <t>タ</t>
    </rPh>
    <rPh sb="7" eb="10">
      <t>シチョウソン</t>
    </rPh>
    <phoneticPr fontId="5"/>
  </si>
  <si>
    <t>総　数</t>
    <rPh sb="0" eb="1">
      <t>ソウ</t>
    </rPh>
    <rPh sb="2" eb="3">
      <t>スウ</t>
    </rPh>
    <phoneticPr fontId="5"/>
  </si>
  <si>
    <t>通　勤</t>
    <rPh sb="0" eb="1">
      <t>ツウ</t>
    </rPh>
    <rPh sb="2" eb="3">
      <t>ツトム</t>
    </rPh>
    <phoneticPr fontId="5"/>
  </si>
  <si>
    <t>通　学</t>
    <rPh sb="0" eb="1">
      <t>ツウ</t>
    </rPh>
    <rPh sb="2" eb="3">
      <t/>
    </rPh>
    <phoneticPr fontId="5"/>
  </si>
  <si>
    <t>通勤･通学（県内･外）合計</t>
    <rPh sb="0" eb="2">
      <t>ツウキン</t>
    </rPh>
    <rPh sb="3" eb="5">
      <t>ツウガク</t>
    </rPh>
    <rPh sb="6" eb="8">
      <t>ケンナイ</t>
    </rPh>
    <rPh sb="9" eb="10">
      <t>ガイ</t>
    </rPh>
    <rPh sb="11" eb="13">
      <t>ゴウケイ</t>
    </rPh>
    <phoneticPr fontId="5"/>
  </si>
  <si>
    <t>県内他市町村へ通勤･通学の者</t>
    <rPh sb="0" eb="2">
      <t>ケンナイ</t>
    </rPh>
    <rPh sb="2" eb="3">
      <t>タ</t>
    </rPh>
    <rPh sb="3" eb="6">
      <t>シチョウソン</t>
    </rPh>
    <rPh sb="7" eb="9">
      <t>ツウキン</t>
    </rPh>
    <rPh sb="10" eb="11">
      <t>ツウ</t>
    </rPh>
    <rPh sb="11" eb="12">
      <t>ガク</t>
    </rPh>
    <rPh sb="13" eb="14">
      <t>モノ</t>
    </rPh>
    <phoneticPr fontId="5"/>
  </si>
  <si>
    <t>静岡市へ</t>
    <rPh sb="0" eb="3">
      <t>シズオカシ</t>
    </rPh>
    <phoneticPr fontId="5"/>
  </si>
  <si>
    <t>浜松市へ</t>
    <rPh sb="0" eb="3">
      <t>ハママツシ</t>
    </rPh>
    <phoneticPr fontId="5"/>
  </si>
  <si>
    <t>島田市へ</t>
    <rPh sb="0" eb="3">
      <t>シマダシ</t>
    </rPh>
    <phoneticPr fontId="5"/>
  </si>
  <si>
    <t>焼津市へ</t>
    <rPh sb="0" eb="2">
      <t>ヤイヅ</t>
    </rPh>
    <rPh sb="2" eb="3">
      <t>シ</t>
    </rPh>
    <phoneticPr fontId="5"/>
  </si>
  <si>
    <t>掛川市へ</t>
    <rPh sb="0" eb="3">
      <t>カケガワシ</t>
    </rPh>
    <phoneticPr fontId="5"/>
  </si>
  <si>
    <t>藤枝市へ</t>
    <rPh sb="0" eb="3">
      <t>フジエダシ</t>
    </rPh>
    <phoneticPr fontId="5"/>
  </si>
  <si>
    <t>菊川市へ</t>
    <rPh sb="0" eb="2">
      <t>キクガワ</t>
    </rPh>
    <rPh sb="2" eb="3">
      <t>シ</t>
    </rPh>
    <phoneticPr fontId="5"/>
  </si>
  <si>
    <t>牧之原市へ</t>
    <rPh sb="0" eb="4">
      <t>マキノハラシ</t>
    </rPh>
    <phoneticPr fontId="5"/>
  </si>
  <si>
    <t>吉田町へ</t>
    <rPh sb="0" eb="2">
      <t>ヨシダ</t>
    </rPh>
    <rPh sb="2" eb="3">
      <t>チョウ</t>
    </rPh>
    <phoneticPr fontId="5"/>
  </si>
  <si>
    <t>その他の市町村</t>
    <rPh sb="2" eb="3">
      <t>タ</t>
    </rPh>
    <rPh sb="4" eb="6">
      <t>シチョウ</t>
    </rPh>
    <rPh sb="6" eb="7">
      <t>ソン</t>
    </rPh>
    <phoneticPr fontId="5"/>
  </si>
  <si>
    <t>イ．流入人口</t>
  </si>
  <si>
    <t>常　　住　　地</t>
    <rPh sb="0" eb="1">
      <t>ツネ</t>
    </rPh>
    <rPh sb="3" eb="4">
      <t>ジュウ</t>
    </rPh>
    <rPh sb="6" eb="7">
      <t>チ</t>
    </rPh>
    <phoneticPr fontId="5"/>
  </si>
  <si>
    <t>他市町村から川根本町へ</t>
    <rPh sb="0" eb="1">
      <t>タ</t>
    </rPh>
    <rPh sb="1" eb="4">
      <t>シチョウソン</t>
    </rPh>
    <rPh sb="6" eb="10">
      <t>カワネホンチョウ</t>
    </rPh>
    <phoneticPr fontId="5"/>
  </si>
  <si>
    <t>通　学</t>
    <rPh sb="0" eb="1">
      <t>ツウ</t>
    </rPh>
    <rPh sb="2" eb="3">
      <t>ガク</t>
    </rPh>
    <phoneticPr fontId="5"/>
  </si>
  <si>
    <t>県内他市町村から通勤･通学の者</t>
    <rPh sb="0" eb="2">
      <t>ケンナイ</t>
    </rPh>
    <rPh sb="2" eb="3">
      <t>タ</t>
    </rPh>
    <rPh sb="3" eb="6">
      <t>シチョウソン</t>
    </rPh>
    <rPh sb="8" eb="10">
      <t>ツウキン</t>
    </rPh>
    <rPh sb="11" eb="12">
      <t>ツウ</t>
    </rPh>
    <rPh sb="12" eb="13">
      <t>ガク</t>
    </rPh>
    <rPh sb="14" eb="15">
      <t>モノ</t>
    </rPh>
    <phoneticPr fontId="5"/>
  </si>
  <si>
    <t>静岡市から</t>
    <rPh sb="0" eb="3">
      <t>シズオカシ</t>
    </rPh>
    <phoneticPr fontId="5"/>
  </si>
  <si>
    <t>浜松市から</t>
    <rPh sb="0" eb="3">
      <t>ハママツシ</t>
    </rPh>
    <phoneticPr fontId="5"/>
  </si>
  <si>
    <t>島田市から</t>
    <rPh sb="0" eb="2">
      <t>シマダ</t>
    </rPh>
    <rPh sb="2" eb="3">
      <t>シ</t>
    </rPh>
    <phoneticPr fontId="5"/>
  </si>
  <si>
    <t>焼津市から</t>
    <rPh sb="0" eb="2">
      <t>ヤイヅ</t>
    </rPh>
    <rPh sb="2" eb="3">
      <t>シ</t>
    </rPh>
    <phoneticPr fontId="5"/>
  </si>
  <si>
    <t>掛川市から</t>
    <rPh sb="0" eb="3">
      <t>カケガワシ</t>
    </rPh>
    <phoneticPr fontId="5"/>
  </si>
  <si>
    <t>藤枝市から</t>
    <rPh sb="0" eb="3">
      <t>フジエダシ</t>
    </rPh>
    <phoneticPr fontId="5"/>
  </si>
  <si>
    <t>菊川市から</t>
    <rPh sb="0" eb="2">
      <t>キクガワ</t>
    </rPh>
    <rPh sb="2" eb="3">
      <t>シ</t>
    </rPh>
    <phoneticPr fontId="5"/>
  </si>
  <si>
    <t>牧之原市から</t>
    <rPh sb="0" eb="4">
      <t>マキノハラシ</t>
    </rPh>
    <phoneticPr fontId="5"/>
  </si>
  <si>
    <t>吉田町から</t>
    <rPh sb="0" eb="2">
      <t>ヨシダ</t>
    </rPh>
    <rPh sb="2" eb="3">
      <t>チョウ</t>
    </rPh>
    <phoneticPr fontId="5"/>
  </si>
  <si>
    <t>その他市町村から</t>
    <rPh sb="0" eb="3">
      <t>ソノタ</t>
    </rPh>
    <rPh sb="3" eb="6">
      <t>シチョウソン</t>
    </rPh>
    <phoneticPr fontId="5"/>
  </si>
  <si>
    <t>資料：令和2年国勢調査</t>
  </si>
  <si>
    <t>（９）労働力状態別就業人口（15歳以上）の推移</t>
  </si>
  <si>
    <t>川根本町</t>
    <rPh sb="0" eb="3">
      <t>カワネホン</t>
    </rPh>
    <rPh sb="3" eb="4">
      <t>マチ</t>
    </rPh>
    <phoneticPr fontId="2"/>
  </si>
  <si>
    <t>計</t>
    <rPh sb="0" eb="1">
      <t>ケイ</t>
    </rPh>
    <phoneticPr fontId="2"/>
  </si>
  <si>
    <t>15歳以上の総数</t>
    <rPh sb="2" eb="5">
      <t>サイイジョウ</t>
    </rPh>
    <rPh sb="6" eb="8">
      <t>ソウスウ</t>
    </rPh>
    <phoneticPr fontId="5"/>
  </si>
  <si>
    <t>労働力総数</t>
    <rPh sb="0" eb="3">
      <t>ロウドウリョク</t>
    </rPh>
    <rPh sb="3" eb="5">
      <t>ソウスウ</t>
    </rPh>
    <phoneticPr fontId="5"/>
  </si>
  <si>
    <t>就業者総数</t>
    <rPh sb="0" eb="3">
      <t>シュウギョウシャ</t>
    </rPh>
    <rPh sb="3" eb="5">
      <t>ソウスウ</t>
    </rPh>
    <phoneticPr fontId="5"/>
  </si>
  <si>
    <t>主に仕事</t>
    <rPh sb="0" eb="1">
      <t>オモ</t>
    </rPh>
    <rPh sb="2" eb="4">
      <t>シゴト</t>
    </rPh>
    <phoneticPr fontId="5"/>
  </si>
  <si>
    <t>家事のほか仕事</t>
    <rPh sb="0" eb="2">
      <t>カジ</t>
    </rPh>
    <rPh sb="5" eb="7">
      <t>シゴト</t>
    </rPh>
    <phoneticPr fontId="5"/>
  </si>
  <si>
    <t>通学のかたわら仕事</t>
    <rPh sb="0" eb="2">
      <t>ツウガク</t>
    </rPh>
    <rPh sb="7" eb="9">
      <t>シゴト</t>
    </rPh>
    <phoneticPr fontId="5"/>
  </si>
  <si>
    <t>休業者</t>
    <rPh sb="0" eb="3">
      <t>キュウギョウシャ</t>
    </rPh>
    <phoneticPr fontId="5"/>
  </si>
  <si>
    <t>完全失業者</t>
    <rPh sb="0" eb="2">
      <t>カンゼン</t>
    </rPh>
    <rPh sb="2" eb="4">
      <t>シツギョウ</t>
    </rPh>
    <rPh sb="4" eb="5">
      <t>シャ</t>
    </rPh>
    <phoneticPr fontId="5"/>
  </si>
  <si>
    <t>非労働力</t>
    <rPh sb="0" eb="1">
      <t>ヒ</t>
    </rPh>
    <rPh sb="1" eb="3">
      <t>ロウドウ</t>
    </rPh>
    <rPh sb="3" eb="4">
      <t>リョク</t>
    </rPh>
    <phoneticPr fontId="5"/>
  </si>
  <si>
    <t>（10）産業別就業人口の推移</t>
  </si>
  <si>
    <t>労働力</t>
    <rPh sb="0" eb="3">
      <t>ロウドウリョク</t>
    </rPh>
    <phoneticPr fontId="5"/>
  </si>
  <si>
    <t>就業者</t>
    <rPh sb="0" eb="3">
      <t>シュウギョウシャ</t>
    </rPh>
    <phoneticPr fontId="5"/>
  </si>
  <si>
    <t>一次産業</t>
    <rPh sb="0" eb="2">
      <t>イチジ</t>
    </rPh>
    <rPh sb="2" eb="4">
      <t>サンギョウ</t>
    </rPh>
    <phoneticPr fontId="5"/>
  </si>
  <si>
    <t>農　業</t>
    <rPh sb="0" eb="1">
      <t>ノウ</t>
    </rPh>
    <rPh sb="2" eb="3">
      <t>ギョウ</t>
    </rPh>
    <phoneticPr fontId="5"/>
  </si>
  <si>
    <t>林　業</t>
    <phoneticPr fontId="5"/>
  </si>
  <si>
    <t>漁　業</t>
    <rPh sb="0" eb="1">
      <t>リョウ</t>
    </rPh>
    <rPh sb="2" eb="3">
      <t>ギョウ</t>
    </rPh>
    <phoneticPr fontId="5"/>
  </si>
  <si>
    <t>-</t>
    <phoneticPr fontId="5"/>
  </si>
  <si>
    <t>小　計</t>
    <rPh sb="0" eb="1">
      <t>ショウ</t>
    </rPh>
    <rPh sb="2" eb="3">
      <t>ケイ</t>
    </rPh>
    <phoneticPr fontId="5"/>
  </si>
  <si>
    <t>二次産業</t>
    <rPh sb="0" eb="2">
      <t>ニジ</t>
    </rPh>
    <rPh sb="2" eb="4">
      <t>サンギョウ</t>
    </rPh>
    <phoneticPr fontId="5"/>
  </si>
  <si>
    <t>鉱　業</t>
    <rPh sb="0" eb="1">
      <t>コウ</t>
    </rPh>
    <rPh sb="2" eb="3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</si>
  <si>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</si>
  <si>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</si>
  <si>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三次産業</t>
    <rPh sb="0" eb="2">
      <t>サンジ</t>
    </rPh>
    <rPh sb="2" eb="4">
      <t>サンギョウ</t>
    </rPh>
    <phoneticPr fontId="5"/>
  </si>
  <si>
    <t>金融･保険</t>
    <rPh sb="0" eb="2">
      <t>キンユウ</t>
    </rPh>
    <rPh sb="3" eb="5">
      <t>ホケン</t>
    </rPh>
    <phoneticPr fontId="5"/>
  </si>
  <si>
    <t>不動産業</t>
    <phoneticPr fontId="5"/>
  </si>
  <si>
    <t>運輸・通信業</t>
    <rPh sb="0" eb="2">
      <t>ウンユ</t>
    </rPh>
    <rPh sb="3" eb="6">
      <t>ツウシンギョウ</t>
    </rPh>
    <phoneticPr fontId="5"/>
  </si>
  <si>
    <t>サービス業</t>
    <rPh sb="0" eb="5">
      <t>サービスギョウ</t>
    </rPh>
    <phoneticPr fontId="5"/>
  </si>
  <si>
    <t>公務等</t>
    <rPh sb="0" eb="3">
      <t>コウムトウ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</si>
  <si>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</si>
  <si>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林　業</t>
    <rPh sb="0" eb="1">
      <t>ハヤシ</t>
    </rPh>
    <rPh sb="2" eb="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</si>
  <si>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</si>
  <si>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</t>
    <rPh sb="0" eb="3">
      <t>ウンユギョウ</t>
    </rPh>
    <phoneticPr fontId="5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</si>
  <si>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5"/>
  </si>
  <si>
    <t>医療･福祉</t>
    <rPh sb="0" eb="2">
      <t>イリョウ</t>
    </rPh>
    <rPh sb="3" eb="5">
      <t>フクシ</t>
    </rPh>
    <phoneticPr fontId="5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</si>
  <si>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</si>
  <si>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複合サービス業</t>
    <rPh sb="0" eb="2">
      <t>フクゴウ</t>
    </rPh>
    <rPh sb="6" eb="7">
      <t>ギョウ</t>
    </rPh>
    <phoneticPr fontId="5"/>
  </si>
  <si>
    <t>サービス業</t>
    <rPh sb="4" eb="5">
      <t>ギョウ</t>
    </rPh>
    <phoneticPr fontId="5"/>
  </si>
  <si>
    <t>公務等</t>
    <rPh sb="0" eb="2">
      <t>コウム</t>
    </rPh>
    <rPh sb="2" eb="3">
      <t>トウ</t>
    </rPh>
    <phoneticPr fontId="5"/>
  </si>
  <si>
    <t xml:space="preserve">           資料：国勢調査（各年10月1日現在）</t>
  </si>
  <si>
    <t>（11）産業別年齢（５歳階級）別就業人口</t>
  </si>
  <si>
    <t>第１次産業</t>
    <rPh sb="0" eb="3">
      <t>ダイイチジ</t>
    </rPh>
    <rPh sb="3" eb="5">
      <t>サンギョウ</t>
    </rPh>
    <phoneticPr fontId="5"/>
  </si>
  <si>
    <t>第２次産業</t>
    <rPh sb="0" eb="3">
      <t>ダイニジ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</si>
  <si>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</si>
  <si>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 xml:space="preserve"> 15～19歳</t>
    <rPh sb="6" eb="7">
      <t>サイ</t>
    </rPh>
    <phoneticPr fontId="5"/>
  </si>
  <si>
    <t xml:space="preserve"> 20～24歳</t>
    <rPh sb="6" eb="7">
      <t>サイ</t>
    </rPh>
    <phoneticPr fontId="5"/>
  </si>
  <si>
    <t xml:space="preserve"> 25～29歳</t>
    <rPh sb="6" eb="7">
      <t>サイ</t>
    </rPh>
    <phoneticPr fontId="5"/>
  </si>
  <si>
    <t xml:space="preserve"> 30～34歳</t>
    <rPh sb="6" eb="7">
      <t>サイ</t>
    </rPh>
    <phoneticPr fontId="5"/>
  </si>
  <si>
    <t xml:space="preserve"> 35～39歳</t>
    <rPh sb="6" eb="7">
      <t>サイ</t>
    </rPh>
    <phoneticPr fontId="5"/>
  </si>
  <si>
    <t xml:space="preserve"> 40～44歳</t>
    <rPh sb="6" eb="7">
      <t>サイ</t>
    </rPh>
    <phoneticPr fontId="5"/>
  </si>
  <si>
    <t xml:space="preserve"> 45～49歳</t>
    <rPh sb="6" eb="7">
      <t>サイ</t>
    </rPh>
    <phoneticPr fontId="5"/>
  </si>
  <si>
    <t xml:space="preserve"> 50～54歳</t>
    <rPh sb="6" eb="7">
      <t>サイ</t>
    </rPh>
    <phoneticPr fontId="5"/>
  </si>
  <si>
    <t xml:space="preserve"> 55～59歳</t>
    <rPh sb="6" eb="7">
      <t>サイ</t>
    </rPh>
    <phoneticPr fontId="5"/>
  </si>
  <si>
    <t xml:space="preserve"> 60～64歳</t>
    <rPh sb="6" eb="7">
      <t>サイ</t>
    </rPh>
    <phoneticPr fontId="5"/>
  </si>
  <si>
    <t xml:space="preserve"> 65～69歳</t>
    <rPh sb="6" eb="7">
      <t>サイ</t>
    </rPh>
    <phoneticPr fontId="5"/>
  </si>
  <si>
    <t xml:space="preserve"> 70～74歳</t>
    <rPh sb="6" eb="7">
      <t>サイ</t>
    </rPh>
    <phoneticPr fontId="5"/>
  </si>
  <si>
    <t xml:space="preserve"> 75～79歳</t>
    <rPh sb="6" eb="7">
      <t>サイ</t>
    </rPh>
    <phoneticPr fontId="5"/>
  </si>
  <si>
    <t xml:space="preserve"> 80～84歳</t>
    <rPh sb="6" eb="7">
      <t>サイ</t>
    </rPh>
    <phoneticPr fontId="5"/>
  </si>
  <si>
    <t xml:space="preserve"> 85～歳</t>
    <rPh sb="4" eb="5">
      <t>サイ</t>
    </rPh>
    <phoneticPr fontId="5"/>
  </si>
  <si>
    <t>（12）住居の種類・住宅所有の関係別普通世帯数</t>
  </si>
  <si>
    <t>住　宅</t>
    <rPh sb="0" eb="1">
      <t>ジュウ</t>
    </rPh>
    <rPh sb="2" eb="3">
      <t>タク</t>
    </rPh>
    <phoneticPr fontId="5"/>
  </si>
  <si>
    <t>寄宿舎
その他</t>
    <rPh sb="0" eb="3">
      <t>キシュクシャ</t>
    </rPh>
    <rPh sb="4" eb="7">
      <t>ソノタ</t>
    </rPh>
    <phoneticPr fontId="5"/>
  </si>
  <si>
    <t>持　家</t>
    <rPh sb="0" eb="1">
      <t>ジ</t>
    </rPh>
    <rPh sb="2" eb="3">
      <t>イエ</t>
    </rPh>
    <phoneticPr fontId="5"/>
  </si>
  <si>
    <t>公営借家</t>
    <rPh sb="0" eb="2">
      <t>コウエイ</t>
    </rPh>
    <rPh sb="2" eb="4">
      <t>シャクヤ</t>
    </rPh>
    <phoneticPr fontId="5"/>
  </si>
  <si>
    <t>民営借家</t>
    <rPh sb="0" eb="2">
      <t>ミンエイ</t>
    </rPh>
    <rPh sb="2" eb="4">
      <t>シャクヤ</t>
    </rPh>
    <phoneticPr fontId="5"/>
  </si>
  <si>
    <t>給与住宅</t>
    <rPh sb="0" eb="2">
      <t>キュウヨ</t>
    </rPh>
    <rPh sb="2" eb="4">
      <t>ジュウタク</t>
    </rPh>
    <phoneticPr fontId="5"/>
  </si>
  <si>
    <t>間借り</t>
    <rPh sb="0" eb="1">
      <t>マ</t>
    </rPh>
    <rPh sb="1" eb="2">
      <t>カ</t>
    </rPh>
    <phoneticPr fontId="5"/>
  </si>
  <si>
    <t xml:space="preserve">単位：世帯 </t>
    <phoneticPr fontId="2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</si>
  <si>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</si>
  <si>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</si>
  <si>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（１）専兼別農家数の推移</t>
  </si>
  <si>
    <t>専業農家</t>
    <rPh sb="2" eb="4">
      <t>ノウカ</t>
    </rPh>
    <phoneticPr fontId="5"/>
  </si>
  <si>
    <t>第１種兼業農家</t>
    <phoneticPr fontId="5"/>
  </si>
  <si>
    <t>第２種兼業農家</t>
    <phoneticPr fontId="5"/>
  </si>
  <si>
    <t>農家総数</t>
    <rPh sb="0" eb="2">
      <t>ノウカ</t>
    </rPh>
    <rPh sb="2" eb="4">
      <t>ソウスウ</t>
    </rPh>
    <phoneticPr fontId="5"/>
  </si>
  <si>
    <t>農家数</t>
    <rPh sb="0" eb="2">
      <t>ノウカ</t>
    </rPh>
    <rPh sb="2" eb="3">
      <t>スウ</t>
    </rPh>
    <phoneticPr fontId="5"/>
  </si>
  <si>
    <t>割合</t>
    <rPh sb="0" eb="2">
      <t>ワリアイ</t>
    </rPh>
    <phoneticPr fontId="5"/>
  </si>
  <si>
    <t>単位：戸</t>
  </si>
  <si>
    <t>資料：農林業センサス・農業センサス（各年2月1日現在）</t>
    <phoneticPr fontId="2"/>
  </si>
  <si>
    <t>※令和2年農林業センサス質問項目から除外</t>
  </si>
  <si>
    <t>（2）経営耕地・作付（栽培）面積</t>
  </si>
  <si>
    <t>果樹園</t>
    <rPh sb="0" eb="3">
      <t>カジュエン</t>
    </rPh>
    <phoneticPr fontId="2"/>
  </si>
  <si>
    <t>茶園</t>
    <rPh sb="0" eb="2">
      <t>チャエン</t>
    </rPh>
    <phoneticPr fontId="5"/>
  </si>
  <si>
    <t>樹園地</t>
    <rPh sb="0" eb="3">
      <t>ジュエンチ</t>
    </rPh>
    <phoneticPr fontId="2"/>
  </si>
  <si>
    <t>畑</t>
    <rPh sb="0" eb="1">
      <t>ハタケ</t>
    </rPh>
    <phoneticPr fontId="5"/>
  </si>
  <si>
    <t>ｘ</t>
    <phoneticPr fontId="2"/>
  </si>
  <si>
    <t>川根本町</t>
    <rPh sb="0" eb="4">
      <t>カワネホンチョウ</t>
    </rPh>
    <phoneticPr fontId="2"/>
  </si>
  <si>
    <t>平成27年</t>
    <phoneticPr fontId="2"/>
  </si>
  <si>
    <t>令和2年</t>
    <phoneticPr fontId="2"/>
  </si>
  <si>
    <t>単位：ha</t>
  </si>
  <si>
    <t>資料：農林業センサス・農業センサス（各年2月1日現在）</t>
  </si>
  <si>
    <t>※平成17年から果樹園及び茶園は樹園地に統合</t>
  </si>
  <si>
    <t>３　農林業</t>
    <phoneticPr fontId="2"/>
  </si>
  <si>
    <t>（５）経営耕地面積規模別農家数</t>
  </si>
  <si>
    <t>総農
家数</t>
    <rPh sb="0" eb="1">
      <t>ソウ</t>
    </rPh>
    <rPh sb="1" eb="2">
      <t>ノウ</t>
    </rPh>
    <rPh sb="3" eb="4">
      <t>イエ</t>
    </rPh>
    <rPh sb="4" eb="5">
      <t>スウ</t>
    </rPh>
    <phoneticPr fontId="5"/>
  </si>
  <si>
    <t>例外
規定</t>
    <rPh sb="0" eb="2">
      <t>レイガイ</t>
    </rPh>
    <rPh sb="3" eb="5">
      <t>キテイ</t>
    </rPh>
    <phoneticPr fontId="5"/>
  </si>
  <si>
    <t>0.3未満</t>
    <rPh sb="3" eb="5">
      <t>ミマン</t>
    </rPh>
    <phoneticPr fontId="5"/>
  </si>
  <si>
    <t>0.3
～0.5</t>
    <phoneticPr fontId="5"/>
  </si>
  <si>
    <t>0.5
～1.0</t>
    <phoneticPr fontId="5"/>
  </si>
  <si>
    <t>1.0～1.5</t>
    <phoneticPr fontId="5"/>
  </si>
  <si>
    <t>1.5
～2.0</t>
    <phoneticPr fontId="5"/>
  </si>
  <si>
    <t>2.0
～2.5</t>
    <phoneticPr fontId="5"/>
  </si>
  <si>
    <t>2.5
～3.0</t>
    <phoneticPr fontId="5"/>
  </si>
  <si>
    <t>3.0以上</t>
    <rPh sb="3" eb="5">
      <t>イジョウ</t>
    </rPh>
    <phoneticPr fontId="5"/>
  </si>
  <si>
    <t>昭和60年</t>
    <rPh sb="0" eb="5">
      <t>ショウワ６０ネン</t>
    </rPh>
    <phoneticPr fontId="5"/>
  </si>
  <si>
    <t>平成 ７年</t>
    <rPh sb="0" eb="2">
      <t>ヘイセイ</t>
    </rPh>
    <rPh sb="4" eb="5">
      <t>ネン</t>
    </rPh>
    <phoneticPr fontId="5"/>
  </si>
  <si>
    <t>2.0～3.0</t>
    <phoneticPr fontId="5"/>
  </si>
  <si>
    <t>単位：戸・ha</t>
  </si>
  <si>
    <t>（６）保有山林規模林野数の推移</t>
  </si>
  <si>
    <t>1ha未満</t>
    <rPh sb="3" eb="5">
      <t>ミマン</t>
    </rPh>
    <phoneticPr fontId="5"/>
  </si>
  <si>
    <t>1～5ha</t>
    <phoneticPr fontId="5"/>
  </si>
  <si>
    <t>1～10ha</t>
    <phoneticPr fontId="2"/>
  </si>
  <si>
    <t>10～20ha</t>
    <phoneticPr fontId="5"/>
  </si>
  <si>
    <t>20～30ha</t>
    <phoneticPr fontId="5"/>
  </si>
  <si>
    <t>30～50ha</t>
    <phoneticPr fontId="5"/>
  </si>
  <si>
    <t>50ha～100ha</t>
    <phoneticPr fontId="5"/>
  </si>
  <si>
    <t>100ha～</t>
    <phoneticPr fontId="5"/>
  </si>
  <si>
    <t>保有山林なし</t>
    <rPh sb="0" eb="2">
      <t>ホユウ</t>
    </rPh>
    <rPh sb="2" eb="4">
      <t>サンリン</t>
    </rPh>
    <phoneticPr fontId="5"/>
  </si>
  <si>
    <t>3未満～5ha</t>
    <rPh sb="1" eb="3">
      <t>ミマン</t>
    </rPh>
    <phoneticPr fontId="5"/>
  </si>
  <si>
    <t>資料：農林業センサス・農業センサス（各年２月１日現在）</t>
  </si>
  <si>
    <t>（１）産業別事業所数・従業者数の推移</t>
  </si>
  <si>
    <t>産業分類</t>
    <rPh sb="0" eb="2">
      <t>サンギョウ</t>
    </rPh>
    <rPh sb="2" eb="4">
      <t>ブンルイ</t>
    </rPh>
    <phoneticPr fontId="5"/>
  </si>
  <si>
    <t>平成13年</t>
    <rPh sb="0" eb="2">
      <t>ヘイセイ</t>
    </rPh>
    <rPh sb="4" eb="5">
      <t>ネン</t>
    </rPh>
    <phoneticPr fontId="5"/>
  </si>
  <si>
    <t>平成16年
（簡易調査）</t>
    <rPh sb="0" eb="2">
      <t>ヘイセイ</t>
    </rPh>
    <rPh sb="4" eb="5">
      <t>ネン</t>
    </rPh>
    <rPh sb="7" eb="9">
      <t>カンイ</t>
    </rPh>
    <rPh sb="9" eb="11">
      <t>チョウサ</t>
    </rPh>
    <phoneticPr fontId="5"/>
  </si>
  <si>
    <t>事業所数</t>
    <rPh sb="0" eb="2">
      <t>ジギョウ</t>
    </rPh>
    <rPh sb="2" eb="3">
      <t>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</si>
  <si>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</si>
  <si>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農林漁業</t>
    <rPh sb="0" eb="2">
      <t>ノウリン</t>
    </rPh>
    <rPh sb="2" eb="4">
      <t>ギョギョウ</t>
    </rPh>
    <phoneticPr fontId="5"/>
  </si>
  <si>
    <t>鉱　業</t>
    <rPh sb="0" eb="1">
      <t>コウ</t>
    </rPh>
    <rPh sb="2" eb="3">
      <t/>
    </rPh>
    <phoneticPr fontId="5"/>
  </si>
  <si>
    <t>電気・ガス・熱供給・水道業</t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</si>
  <si>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</si>
  <si>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</si>
  <si>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AA</t>
    <phoneticPr fontId="5"/>
  </si>
  <si>
    <t>金融・保険業</t>
    <rPh sb="0" eb="2">
      <t>キンユウ</t>
    </rPh>
    <rPh sb="3" eb="6">
      <t>ホケンギョウ</t>
    </rPh>
    <phoneticPr fontId="5"/>
  </si>
  <si>
    <t>卸売・小売業</t>
    <rPh sb="0" eb="2">
      <t>オロシウリ</t>
    </rPh>
    <rPh sb="3" eb="6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</si>
  <si>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</si>
  <si>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公　務</t>
    <rPh sb="0" eb="1">
      <t>コウ</t>
    </rPh>
    <rPh sb="2" eb="3">
      <t/>
    </rPh>
    <phoneticPr fontId="5"/>
  </si>
  <si>
    <t>医療・福祉</t>
    <rPh sb="0" eb="2">
      <t>イリョウ</t>
    </rPh>
    <rPh sb="3" eb="5">
      <t>フクシ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</si>
  <si>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</si>
  <si>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</si>
  <si>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</si>
  <si>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2"/>
  </si>
  <si>
    <t>従業者数</t>
    <rPh sb="0" eb="1">
      <t>ジュウ</t>
    </rPh>
    <rPh sb="1" eb="4">
      <t>ギョウシャスウ</t>
    </rPh>
    <phoneticPr fontId="2"/>
  </si>
  <si>
    <t>学術研究・専門・技術サービス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</si>
  <si>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</si>
  <si>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公　務</t>
    <rPh sb="0" eb="1">
      <t>コウ</t>
    </rPh>
    <rPh sb="2" eb="3">
      <t>ツトム</t>
    </rPh>
    <phoneticPr fontId="5"/>
  </si>
  <si>
    <t>資料：平成13年～18年…事業所・企業統計調査（各年10月1日現在）</t>
  </si>
  <si>
    <t xml:space="preserve"> 平成21年…経済センサス-基礎調査　　平成24年…経済センサス-活動調査</t>
  </si>
  <si>
    <t>平成26年…経済センサス-基礎調査　　平成28年…経済センサス-活動調査</t>
    <phoneticPr fontId="2"/>
  </si>
  <si>
    <t>令和3年…経済センサス-活動調査</t>
  </si>
  <si>
    <t>４　事業所</t>
    <phoneticPr fontId="2"/>
  </si>
  <si>
    <t>（１）商業の推移</t>
  </si>
  <si>
    <t>平成14年</t>
    <rPh sb="0" eb="3">
      <t>ヘイセイ</t>
    </rPh>
    <rPh sb="4" eb="5">
      <t>ネン</t>
    </rPh>
    <phoneticPr fontId="5"/>
  </si>
  <si>
    <t>平成16年
(簡易調査）</t>
    <rPh sb="0" eb="2">
      <t>ヘイセイ</t>
    </rPh>
    <rPh sb="4" eb="5">
      <t>ネン</t>
    </rPh>
    <rPh sb="7" eb="9">
      <t>カンイ</t>
    </rPh>
    <rPh sb="9" eb="11">
      <t>チョウサ</t>
    </rPh>
    <phoneticPr fontId="5"/>
  </si>
  <si>
    <t>商店数</t>
    <rPh sb="0" eb="2">
      <t>ショウテン</t>
    </rPh>
    <rPh sb="2" eb="3">
      <t>スウ</t>
    </rPh>
    <phoneticPr fontId="5"/>
  </si>
  <si>
    <t>年間販売額</t>
    <rPh sb="0" eb="2">
      <t>ネンカン</t>
    </rPh>
    <rPh sb="2" eb="4">
      <t>ハンバイ</t>
    </rPh>
    <rPh sb="4" eb="5">
      <t>ガク</t>
    </rPh>
    <phoneticPr fontId="5"/>
  </si>
  <si>
    <t>一般卸売業</t>
    <rPh sb="0" eb="2">
      <t>イッパン</t>
    </rPh>
    <rPh sb="2" eb="5">
      <t>オロシウリギョウ</t>
    </rPh>
    <phoneticPr fontId="5"/>
  </si>
  <si>
    <t>小売業　計</t>
    <rPh sb="0" eb="3">
      <t>コウリギョウ</t>
    </rPh>
    <rPh sb="4" eb="5">
      <t>ケイ</t>
    </rPh>
    <phoneticPr fontId="5"/>
  </si>
  <si>
    <t>織物・衣服・
身のまわり品小売業</t>
    <rPh sb="0" eb="2">
      <t>オリモノ</t>
    </rPh>
    <rPh sb="3" eb="5">
      <t>イフク</t>
    </rPh>
    <rPh sb="7" eb="8">
      <t>ミ</t>
    </rPh>
    <rPh sb="12" eb="13">
      <t>シナ</t>
    </rPh>
    <rPh sb="13" eb="16">
      <t>コウリギョウ</t>
    </rPh>
    <phoneticPr fontId="5"/>
  </si>
  <si>
    <t>x</t>
    <phoneticPr fontId="5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</si>
  <si>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5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</si>
  <si>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5"/>
  </si>
  <si>
    <t>家具・じゅう器・
機械器具小売業</t>
    <rPh sb="0" eb="2">
      <t>カグ</t>
    </rPh>
    <rPh sb="6" eb="7">
      <t>キ</t>
    </rPh>
    <rPh sb="9" eb="11">
      <t>キカイ</t>
    </rPh>
    <rPh sb="11" eb="13">
      <t>キグ</t>
    </rPh>
    <rPh sb="13" eb="16">
      <t>コウリギョウ</t>
    </rPh>
    <phoneticPr fontId="5"/>
  </si>
  <si>
    <t>各種商品小売業</t>
    <rPh sb="0" eb="2">
      <t>カクシュ</t>
    </rPh>
    <rPh sb="2" eb="4">
      <t>ショウヒン</t>
    </rPh>
    <rPh sb="4" eb="7">
      <t>コウリギョウ</t>
    </rPh>
    <phoneticPr fontId="5"/>
  </si>
  <si>
    <t>その他の小売業</t>
    <rPh sb="0" eb="3">
      <t>ソノタ</t>
    </rPh>
    <rPh sb="4" eb="7">
      <t>コウリギョウ</t>
    </rPh>
    <phoneticPr fontId="5"/>
  </si>
  <si>
    <t>x</t>
  </si>
  <si>
    <t>川根本町</t>
    <rPh sb="0" eb="2">
      <t>カワネ</t>
    </rPh>
    <rPh sb="2" eb="3">
      <t>ホン</t>
    </rPh>
    <rPh sb="3" eb="4">
      <t>マチ</t>
    </rPh>
    <phoneticPr fontId="5"/>
  </si>
  <si>
    <t>平成19年</t>
    <rPh sb="0" eb="2">
      <t>ヘイセイ</t>
    </rPh>
    <rPh sb="4" eb="5">
      <t>ネン</t>
    </rPh>
    <phoneticPr fontId="5"/>
  </si>
  <si>
    <t>資料：商業統計調査</t>
  </si>
  <si>
    <t>５　商業</t>
    <phoneticPr fontId="2"/>
  </si>
  <si>
    <t>６　工業</t>
  </si>
  <si>
    <t>（1）工業の推移（4人以上の事業所）</t>
  </si>
  <si>
    <t>事業所数</t>
    <rPh sb="0" eb="3">
      <t>ジギョウショ</t>
    </rPh>
    <rPh sb="3" eb="4">
      <t>スウ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</si>
  <si>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</si>
  <si>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平成24年</t>
  </si>
  <si>
    <t>平成25年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</si>
  <si>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</si>
  <si>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</si>
  <si>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</si>
  <si>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単位：所・人・万円</t>
  </si>
  <si>
    <t>令和元年 産業分類中分類別の事業所数・従業者数・現金給与総額・原材料使用額等 ・製造品出荷額等（3人以上の事業所）　</t>
  </si>
  <si>
    <t>従業者数</t>
    <rPh sb="0" eb="2">
      <t>ジュウギョウ</t>
    </rPh>
    <rPh sb="2" eb="3">
      <t>シャ</t>
    </rPh>
    <rPh sb="3" eb="4">
      <t>スウ</t>
    </rPh>
    <phoneticPr fontId="5"/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</si>
  <si>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5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</si>
  <si>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5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</si>
  <si>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9" eb="11">
      <t>マンエン</t>
    </rPh>
    <phoneticPr fontId="5"/>
  </si>
  <si>
    <t>粗付加価値額
（万円）</t>
    <rPh sb="0" eb="1">
      <t>ソ</t>
    </rPh>
    <rPh sb="1" eb="3">
      <t>フカ</t>
    </rPh>
    <rPh sb="3" eb="5">
      <t>カチ</t>
    </rPh>
    <rPh sb="5" eb="6">
      <t>ガク</t>
    </rPh>
    <rPh sb="8" eb="10">
      <t>マンエン</t>
    </rPh>
    <phoneticPr fontId="5"/>
  </si>
  <si>
    <t>食料品製造業</t>
    <rPh sb="0" eb="3">
      <t>ショクリョウヒン</t>
    </rPh>
    <rPh sb="3" eb="6">
      <t>セイゾウギョウ</t>
    </rPh>
    <phoneticPr fontId="5"/>
  </si>
  <si>
    <t>x</t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</si>
  <si>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</si>
  <si>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>繊維工業</t>
    <rPh sb="0" eb="2">
      <t>センイ</t>
    </rPh>
    <rPh sb="2" eb="4">
      <t>コウギョウ</t>
    </rPh>
    <phoneticPr fontId="5"/>
  </si>
  <si>
    <t>木材・木製品製造業（家具を除く）</t>
    <rPh sb="0" eb="2">
      <t>モクザイ</t>
    </rPh>
    <rPh sb="3" eb="4">
      <t>キ</t>
    </rPh>
    <rPh sb="4" eb="6">
      <t>セイヒン</t>
    </rPh>
    <rPh sb="6" eb="8">
      <t>セイゾウ</t>
    </rPh>
    <rPh sb="8" eb="9">
      <t>ギョウ</t>
    </rPh>
    <rPh sb="10" eb="12">
      <t>カグ</t>
    </rPh>
    <rPh sb="13" eb="14">
      <t>ノゾ</t>
    </rPh>
    <phoneticPr fontId="5"/>
  </si>
  <si>
    <t>家具・装具品製造業</t>
    <rPh sb="0" eb="2">
      <t>カグ</t>
    </rPh>
    <rPh sb="3" eb="5">
      <t>ソウグ</t>
    </rPh>
    <rPh sb="5" eb="6">
      <t>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</si>
  <si>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</si>
  <si>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</si>
  <si>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</si>
  <si>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</si>
  <si>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</si>
  <si>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</si>
  <si>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5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</si>
  <si>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</si>
  <si>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</t>
    </rPh>
    <rPh sb="2" eb="3">
      <t>ギョウ</t>
    </rPh>
    <phoneticPr fontId="5"/>
  </si>
  <si>
    <t>非鉄金属製造業</t>
    <rPh sb="0" eb="1">
      <t>ヒ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</si>
  <si>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</si>
  <si>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</si>
  <si>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</si>
  <si>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</si>
  <si>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</si>
  <si>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</si>
  <si>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</si>
  <si>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</si>
  <si>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2" eb="3">
      <t>ホカ</t>
    </rPh>
    <rPh sb="4" eb="7">
      <t>セイゾウギョウ</t>
    </rPh>
    <phoneticPr fontId="5"/>
  </si>
  <si>
    <t>※平成27年、平成28年は経済センサスの実施に伴い、工業統計調査を中止した。</t>
  </si>
  <si>
    <t>７　観光</t>
  </si>
  <si>
    <t>（１）町内宿泊施設の現況</t>
  </si>
  <si>
    <t>区　　分</t>
    <rPh sb="0" eb="1">
      <t>ク</t>
    </rPh>
    <rPh sb="3" eb="4">
      <t>ブン</t>
    </rPh>
    <phoneticPr fontId="5"/>
  </si>
  <si>
    <t>一般旅館</t>
    <rPh sb="0" eb="2">
      <t>イッパン</t>
    </rPh>
    <rPh sb="2" eb="4">
      <t>リョカン</t>
    </rPh>
    <phoneticPr fontId="5"/>
  </si>
  <si>
    <t>ペンション</t>
    <phoneticPr fontId="5"/>
  </si>
  <si>
    <t>民宿</t>
    <rPh sb="0" eb="2">
      <t>ミンシュク</t>
    </rPh>
    <phoneticPr fontId="5"/>
  </si>
  <si>
    <t>山小屋</t>
    <rPh sb="0" eb="3">
      <t>ヤマゴヤ</t>
    </rPh>
    <phoneticPr fontId="5"/>
  </si>
  <si>
    <t>コテージ及び
バンガロー</t>
    <rPh sb="4" eb="5">
      <t>オヨ</t>
    </rPh>
    <phoneticPr fontId="5"/>
  </si>
  <si>
    <t>軒　　数</t>
    <rPh sb="0" eb="1">
      <t>ケン</t>
    </rPh>
    <rPh sb="3" eb="4">
      <t>スウ</t>
    </rPh>
    <phoneticPr fontId="5"/>
  </si>
  <si>
    <t>収容人員</t>
    <rPh sb="0" eb="2">
      <t>シュウヨウ</t>
    </rPh>
    <rPh sb="2" eb="4">
      <t>ジンイン</t>
    </rPh>
    <phoneticPr fontId="5"/>
  </si>
  <si>
    <t>単位：軒・人</t>
  </si>
  <si>
    <t>（２）年度別町内観光施設等利用客･宿泊客の推移</t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</si>
  <si>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</si>
  <si>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</si>
  <si>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</si>
  <si>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5">
      <t>ネンド</t>
    </rPh>
    <phoneticPr fontId="2"/>
  </si>
  <si>
    <t>備考</t>
    <rPh sb="0" eb="2">
      <t>ビコウ</t>
    </rPh>
    <phoneticPr fontId="5"/>
  </si>
  <si>
    <t>総　　　数</t>
    <rPh sb="0" eb="1">
      <t>ソウ</t>
    </rPh>
    <rPh sb="4" eb="5">
      <t>スウ</t>
    </rPh>
    <phoneticPr fontId="5"/>
  </si>
  <si>
    <t>入込み内訳</t>
    <rPh sb="0" eb="2">
      <t>イリコ</t>
    </rPh>
    <rPh sb="3" eb="5">
      <t>ウチワケ</t>
    </rPh>
    <phoneticPr fontId="5"/>
  </si>
  <si>
    <t>フォーレなかかわね茶茗舘</t>
    <phoneticPr fontId="5"/>
  </si>
  <si>
    <t>もりのいずみ</t>
    <phoneticPr fontId="5"/>
  </si>
  <si>
    <t>音戯の郷</t>
    <rPh sb="0" eb="1">
      <t>オト</t>
    </rPh>
    <rPh sb="1" eb="2">
      <t>ギ</t>
    </rPh>
    <rPh sb="3" eb="4">
      <t>サト</t>
    </rPh>
    <phoneticPr fontId="5"/>
  </si>
  <si>
    <t>資料館やまびこ</t>
    <rPh sb="0" eb="3">
      <t>シリョウカン</t>
    </rPh>
    <phoneticPr fontId="5"/>
  </si>
  <si>
    <t>長島ダムふれあい館</t>
    <rPh sb="0" eb="2">
      <t>ナガシマ</t>
    </rPh>
    <rPh sb="8" eb="9">
      <t>カン</t>
    </rPh>
    <phoneticPr fontId="5"/>
  </si>
  <si>
    <t>接岨峡温泉会館</t>
    <rPh sb="0" eb="1">
      <t>セツ</t>
    </rPh>
    <rPh sb="1" eb="2">
      <t>ソ</t>
    </rPh>
    <rPh sb="2" eb="3">
      <t>キョウ</t>
    </rPh>
    <rPh sb="3" eb="5">
      <t>オンセン</t>
    </rPh>
    <rPh sb="5" eb="7">
      <t>カイカン</t>
    </rPh>
    <phoneticPr fontId="5"/>
  </si>
  <si>
    <t>寸又峡温泉露天風呂</t>
    <rPh sb="0" eb="2">
      <t>スマタ</t>
    </rPh>
    <rPh sb="2" eb="3">
      <t>キョウ</t>
    </rPh>
    <rPh sb="3" eb="5">
      <t>オンセン</t>
    </rPh>
    <rPh sb="5" eb="7">
      <t>ロテン</t>
    </rPh>
    <rPh sb="7" eb="9">
      <t>ブロ</t>
    </rPh>
    <phoneticPr fontId="5"/>
  </si>
  <si>
    <t>くのわき親水公園キャンプ場</t>
    <rPh sb="4" eb="6">
      <t>シンスイ</t>
    </rPh>
    <rPh sb="6" eb="8">
      <t>コウエン</t>
    </rPh>
    <rPh sb="12" eb="13">
      <t>ジョウ</t>
    </rPh>
    <phoneticPr fontId="5"/>
  </si>
  <si>
    <t>三ツ星オートキャンプ場</t>
    <rPh sb="0" eb="1">
      <t>ミ</t>
    </rPh>
    <rPh sb="2" eb="3">
      <t>ボシ</t>
    </rPh>
    <rPh sb="10" eb="11">
      <t>ジョウ</t>
    </rPh>
    <phoneticPr fontId="5"/>
  </si>
  <si>
    <t>中川根自然キャンプ村</t>
    <rPh sb="0" eb="3">
      <t>ナカカワネ</t>
    </rPh>
    <rPh sb="3" eb="5">
      <t>シゼン</t>
    </rPh>
    <rPh sb="9" eb="10">
      <t>ムラ</t>
    </rPh>
    <phoneticPr fontId="5"/>
  </si>
  <si>
    <t>廃業</t>
    <rPh sb="0" eb="2">
      <t>ハイギョウ</t>
    </rPh>
    <phoneticPr fontId="5"/>
  </si>
  <si>
    <t>不動の滝自然広場
オートキャンプ場</t>
    <rPh sb="0" eb="2">
      <t>フドウ</t>
    </rPh>
    <rPh sb="3" eb="4">
      <t>タキ</t>
    </rPh>
    <rPh sb="4" eb="6">
      <t>シゼン</t>
    </rPh>
    <rPh sb="6" eb="8">
      <t>ヒロバ</t>
    </rPh>
    <rPh sb="16" eb="17">
      <t>ジョウ</t>
    </rPh>
    <phoneticPr fontId="5"/>
  </si>
  <si>
    <t>休業</t>
    <rPh sb="0" eb="2">
      <t>キュウギョウ</t>
    </rPh>
    <phoneticPr fontId="2"/>
  </si>
  <si>
    <t>R4.9月～
災害により休業中</t>
    <phoneticPr fontId="5"/>
  </si>
  <si>
    <t>池の谷キャンプ場</t>
    <rPh sb="0" eb="3">
      <t>イケノヤ</t>
    </rPh>
    <rPh sb="7" eb="8">
      <t>ジョウ</t>
    </rPh>
    <phoneticPr fontId="5"/>
  </si>
  <si>
    <t>八木キャンプ場</t>
    <rPh sb="0" eb="2">
      <t>ヤギ</t>
    </rPh>
    <rPh sb="6" eb="7">
      <t>ジョウ</t>
    </rPh>
    <phoneticPr fontId="5"/>
  </si>
  <si>
    <t>アプトいちしろ
キャンプ場</t>
    <rPh sb="12" eb="13">
      <t>ジョウ</t>
    </rPh>
    <phoneticPr fontId="5"/>
  </si>
  <si>
    <t>寸又峡渓谷</t>
    <rPh sb="3" eb="5">
      <t>ケイコク</t>
    </rPh>
    <phoneticPr fontId="5"/>
  </si>
  <si>
    <t>電車入込（千頭下車）</t>
    <rPh sb="0" eb="2">
      <t>デンシャ</t>
    </rPh>
    <rPh sb="2" eb="4">
      <t>イリコミ</t>
    </rPh>
    <rPh sb="5" eb="7">
      <t>センズ</t>
    </rPh>
    <rPh sb="7" eb="9">
      <t>ゲシャ</t>
    </rPh>
    <phoneticPr fontId="5"/>
  </si>
  <si>
    <t>宿泊内訳</t>
    <rPh sb="0" eb="2">
      <t>シュクハク</t>
    </rPh>
    <rPh sb="2" eb="4">
      <t>ウチワケ</t>
    </rPh>
    <phoneticPr fontId="5"/>
  </si>
  <si>
    <t>寸又峡温泉</t>
    <phoneticPr fontId="5"/>
  </si>
  <si>
    <t>接岨峡温泉</t>
    <phoneticPr fontId="5"/>
  </si>
  <si>
    <t>千頭温泉</t>
    <rPh sb="0" eb="2">
      <t>センズ</t>
    </rPh>
    <rPh sb="2" eb="4">
      <t>オンセン</t>
    </rPh>
    <phoneticPr fontId="5"/>
  </si>
  <si>
    <t>もりのコテージ</t>
    <phoneticPr fontId="5"/>
  </si>
  <si>
    <t>中川根ウッドハウスおろくぼ</t>
    <rPh sb="0" eb="3">
      <t>ナカカワネ</t>
    </rPh>
    <phoneticPr fontId="5"/>
  </si>
  <si>
    <t>資料：観光交流課</t>
  </si>
  <si>
    <t>８　教育・文化</t>
  </si>
  <si>
    <t>（１）学校教育</t>
  </si>
  <si>
    <t>ア．小学校学級数・児童数及び教員数等の推移</t>
    <phoneticPr fontId="2"/>
  </si>
  <si>
    <t>区　分</t>
    <rPh sb="0" eb="1">
      <t>ク</t>
    </rPh>
    <rPh sb="2" eb="3">
      <t>ブン</t>
    </rPh>
    <phoneticPr fontId="5"/>
  </si>
  <si>
    <t>児童数</t>
    <rPh sb="0" eb="2">
      <t>ジドウ</t>
    </rPh>
    <rPh sb="2" eb="3">
      <t>スウ</t>
    </rPh>
    <phoneticPr fontId="5"/>
  </si>
  <si>
    <t>学級数</t>
    <rPh sb="0" eb="2">
      <t>ガッキュウ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</si>
  <si>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</si>
  <si>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教員1人
当たり
児童数</t>
    <rPh sb="0" eb="2">
      <t>キョウイン</t>
    </rPh>
    <rPh sb="2" eb="3">
      <t>ヒトリ</t>
    </rPh>
    <rPh sb="3" eb="4">
      <t>ニン</t>
    </rPh>
    <rPh sb="5" eb="6">
      <t>ア</t>
    </rPh>
    <rPh sb="9" eb="11">
      <t>ジドウ</t>
    </rPh>
    <rPh sb="11" eb="12">
      <t>スウ</t>
    </rPh>
    <phoneticPr fontId="5"/>
  </si>
  <si>
    <t>学校数</t>
    <rPh sb="0" eb="2">
      <t>ガッコウ</t>
    </rPh>
    <rPh sb="2" eb="3">
      <t>スウ</t>
    </rPh>
    <phoneticPr fontId="5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</si>
  <si>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</si>
  <si>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</si>
  <si>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</si>
  <si>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</si>
  <si>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単位：人・校</t>
  </si>
  <si>
    <t>資料：学校基本調査（各年5月1日）</t>
  </si>
  <si>
    <t>令和元年度</t>
    <rPh sb="0" eb="2">
      <t>レイワ</t>
    </rPh>
    <rPh sb="2" eb="3">
      <t>ガン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</si>
  <si>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</si>
  <si>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</si>
  <si>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生徒数</t>
    <rPh sb="0" eb="3">
      <t>セイトスウ</t>
    </rPh>
    <phoneticPr fontId="5"/>
  </si>
  <si>
    <t>ウ.小・中学校学年別児童・生徒数</t>
  </si>
  <si>
    <t>区 分</t>
    <rPh sb="0" eb="1">
      <t>ク</t>
    </rPh>
    <rPh sb="2" eb="3">
      <t>ブン</t>
    </rPh>
    <phoneticPr fontId="2"/>
  </si>
  <si>
    <t>総 数</t>
    <rPh sb="0" eb="1">
      <t>ソウ</t>
    </rPh>
    <rPh sb="2" eb="3">
      <t>スウ</t>
    </rPh>
    <phoneticPr fontId="2"/>
  </si>
  <si>
    <t>小学校</t>
    <rPh sb="0" eb="3">
      <t>ショウガッコウ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</si>
  <si>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</si>
  <si>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</si>
  <si>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</si>
  <si>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</si>
  <si>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</si>
  <si>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</si>
  <si>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中学校</t>
    <rPh sb="0" eb="3">
      <t>チュウガッコウ</t>
    </rPh>
    <phoneticPr fontId="2"/>
  </si>
  <si>
    <t>資料：学校基本調査（令和4年5月1日現在）</t>
  </si>
  <si>
    <t>エ.中学校卒業後の進路状況</t>
  </si>
  <si>
    <t>卒業者</t>
    <rPh sb="0" eb="3">
      <t>ソツギョウシャ</t>
    </rPh>
    <phoneticPr fontId="2"/>
  </si>
  <si>
    <t>進学者</t>
    <rPh sb="0" eb="3">
      <t>シンガクシャ</t>
    </rPh>
    <phoneticPr fontId="2"/>
  </si>
  <si>
    <t>専門
学校等</t>
    <rPh sb="0" eb="2">
      <t>センモン</t>
    </rPh>
    <rPh sb="3" eb="5">
      <t>ガッコウ</t>
    </rPh>
    <rPh sb="5" eb="6">
      <t>トウ</t>
    </rPh>
    <phoneticPr fontId="2"/>
  </si>
  <si>
    <t>就職
進学者</t>
    <rPh sb="0" eb="2">
      <t>シュウショク</t>
    </rPh>
    <rPh sb="3" eb="6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</si>
  <si>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</si>
  <si>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無業者
その他</t>
    <rPh sb="0" eb="1">
      <t>ム</t>
    </rPh>
    <rPh sb="1" eb="3">
      <t>ギョウシャ</t>
    </rPh>
    <rPh sb="6" eb="7">
      <t>タ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</si>
  <si>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</si>
  <si>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</si>
  <si>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</si>
  <si>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</si>
  <si>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（２）社会教育</t>
  </si>
  <si>
    <t>①町文化会館利用状況</t>
  </si>
  <si>
    <t>区分</t>
    <rPh sb="0" eb="2">
      <t>クブン</t>
    </rPh>
    <phoneticPr fontId="5"/>
  </si>
  <si>
    <t>令和２年度</t>
    <rPh sb="0" eb="2">
      <t>レイワ</t>
    </rPh>
    <rPh sb="3" eb="5">
      <t>ネンド</t>
    </rPh>
    <phoneticPr fontId="2"/>
  </si>
  <si>
    <t>ホール</t>
    <phoneticPr fontId="5"/>
  </si>
  <si>
    <t>保健研修室</t>
    <rPh sb="0" eb="2">
      <t>ホケン</t>
    </rPh>
    <rPh sb="2" eb="5">
      <t>ケンシュウシツ</t>
    </rPh>
    <phoneticPr fontId="5"/>
  </si>
  <si>
    <t>会議室</t>
    <rPh sb="0" eb="3">
      <t>カイギシツ</t>
    </rPh>
    <phoneticPr fontId="5"/>
  </si>
  <si>
    <t>小会議室</t>
    <rPh sb="0" eb="4">
      <t>ショウカイギシツ</t>
    </rPh>
    <phoneticPr fontId="5"/>
  </si>
  <si>
    <t>第１和室</t>
    <rPh sb="0" eb="1">
      <t>ダイ</t>
    </rPh>
    <rPh sb="2" eb="4">
      <t>ワシツ</t>
    </rPh>
    <phoneticPr fontId="5"/>
  </si>
  <si>
    <t>第２和室</t>
    <rPh sb="0" eb="1">
      <t>ダイ</t>
    </rPh>
    <rPh sb="2" eb="4">
      <t>ワシツ</t>
    </rPh>
    <phoneticPr fontId="5"/>
  </si>
  <si>
    <t>第３和室</t>
    <rPh sb="0" eb="1">
      <t>ダイ</t>
    </rPh>
    <rPh sb="2" eb="4">
      <t>ワシツ</t>
    </rPh>
    <phoneticPr fontId="5"/>
  </si>
  <si>
    <t>第１研修室</t>
    <rPh sb="0" eb="1">
      <t>ダイ</t>
    </rPh>
    <rPh sb="2" eb="5">
      <t>ケンシュウシツ</t>
    </rPh>
    <phoneticPr fontId="5"/>
  </si>
  <si>
    <t>栄養指導室</t>
    <rPh sb="0" eb="2">
      <t>エイヨウ</t>
    </rPh>
    <rPh sb="2" eb="4">
      <t>シドウ</t>
    </rPh>
    <rPh sb="4" eb="5">
      <t>シツ</t>
    </rPh>
    <phoneticPr fontId="5"/>
  </si>
  <si>
    <r>
      <t xml:space="preserve">ロビー・ホワイエ
</t>
    </r>
    <r>
      <rPr>
        <sz val="10"/>
        <rFont val="ＭＳ 明朝"/>
        <family val="1"/>
        <charset val="128"/>
      </rPr>
      <t>（令和元年度以前は
ホワイエのみ）</t>
    </r>
    <rPh sb="10" eb="12">
      <t>レイワ</t>
    </rPh>
    <rPh sb="12" eb="15">
      <t>ガンネンド</t>
    </rPh>
    <rPh sb="15" eb="17">
      <t>イゼン</t>
    </rPh>
    <phoneticPr fontId="5"/>
  </si>
  <si>
    <r>
      <t xml:space="preserve">図書室
</t>
    </r>
    <r>
      <rPr>
        <sz val="10"/>
        <rFont val="ＭＳ 明朝"/>
        <family val="1"/>
        <charset val="128"/>
      </rPr>
      <t>（上段は貸出図書数）</t>
    </r>
    <rPh sb="0" eb="3">
      <t>トショシツ</t>
    </rPh>
    <rPh sb="5" eb="7">
      <t>ジョウダン</t>
    </rPh>
    <rPh sb="8" eb="10">
      <t>カシダシ</t>
    </rPh>
    <rPh sb="10" eb="12">
      <t>トショ</t>
    </rPh>
    <rPh sb="12" eb="13">
      <t>スウ</t>
    </rPh>
    <phoneticPr fontId="2"/>
  </si>
  <si>
    <t>合計</t>
    <rPh sb="0" eb="2">
      <t>ゴウケイ</t>
    </rPh>
    <phoneticPr fontId="2"/>
  </si>
  <si>
    <t>資料：社会教育課</t>
  </si>
  <si>
    <t>上段：利用件数</t>
  </si>
  <si>
    <t>下段：利用人数</t>
    <phoneticPr fontId="2"/>
  </si>
  <si>
    <t>②Ｂ＆Ｇ海洋センター利用状況</t>
  </si>
  <si>
    <t>体育館</t>
    <rPh sb="0" eb="3">
      <t>タイイクカン</t>
    </rPh>
    <phoneticPr fontId="5"/>
  </si>
  <si>
    <t>第2体育館</t>
    <rPh sb="0" eb="1">
      <t>ダイ</t>
    </rPh>
    <rPh sb="2" eb="5">
      <t>タイイクカン</t>
    </rPh>
    <phoneticPr fontId="5"/>
  </si>
  <si>
    <t>プール</t>
    <phoneticPr fontId="5"/>
  </si>
  <si>
    <t>③山村開発センター利用状況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</si>
  <si>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</si>
  <si>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令和２年度</t>
    <rPh sb="0" eb="2">
      <t>レイワ</t>
    </rPh>
    <rPh sb="3" eb="4">
      <t>ネン</t>
    </rPh>
    <rPh sb="4" eb="5">
      <t>ド</t>
    </rPh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</si>
  <si>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</si>
  <si>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令和４年度</t>
    <rPh sb="0" eb="2">
      <t>レイワ</t>
    </rPh>
    <rPh sb="3" eb="4">
      <t>ネン</t>
    </rPh>
    <rPh sb="4" eb="5">
      <t>ド</t>
    </rPh>
    <phoneticPr fontId="5"/>
  </si>
  <si>
    <t>令和５年度</t>
    <rPh sb="0" eb="2">
      <t>レイワ</t>
    </rPh>
    <rPh sb="3" eb="4">
      <t>ネン</t>
    </rPh>
    <rPh sb="4" eb="5">
      <t>ド</t>
    </rPh>
    <phoneticPr fontId="5"/>
  </si>
  <si>
    <t>大会議室</t>
    <rPh sb="0" eb="4">
      <t>ダイカイギシツ</t>
    </rPh>
    <phoneticPr fontId="5"/>
  </si>
  <si>
    <t>中会議室</t>
    <rPh sb="0" eb="1">
      <t>ナカ</t>
    </rPh>
    <rPh sb="1" eb="4">
      <t>カイギシツ</t>
    </rPh>
    <phoneticPr fontId="5"/>
  </si>
  <si>
    <t>小会議室</t>
    <rPh sb="0" eb="1">
      <t>チイ</t>
    </rPh>
    <rPh sb="1" eb="4">
      <t>カイギシツ</t>
    </rPh>
    <phoneticPr fontId="5"/>
  </si>
  <si>
    <t>和室</t>
    <rPh sb="0" eb="2">
      <t>ワシツ</t>
    </rPh>
    <phoneticPr fontId="5"/>
  </si>
  <si>
    <t>研修室</t>
    <rPh sb="0" eb="3">
      <t>ケンシュウシツ</t>
    </rPh>
    <phoneticPr fontId="5"/>
  </si>
  <si>
    <t>健康増進施設</t>
    <rPh sb="0" eb="2">
      <t>ケンコウ</t>
    </rPh>
    <rPh sb="2" eb="4">
      <t>ゾウシン</t>
    </rPh>
    <rPh sb="4" eb="6">
      <t>シセツ</t>
    </rPh>
    <phoneticPr fontId="5"/>
  </si>
  <si>
    <t>※　中会議室使用は大会議室を半分使用時となる。</t>
  </si>
  <si>
    <t>資料：総務課</t>
  </si>
  <si>
    <t>イ．文化財指定一覧表</t>
    <phoneticPr fontId="2"/>
  </si>
  <si>
    <t>地　区　名</t>
    <rPh sb="0" eb="1">
      <t>チ</t>
    </rPh>
    <rPh sb="2" eb="3">
      <t>ク</t>
    </rPh>
    <rPh sb="4" eb="5">
      <t>メイ</t>
    </rPh>
    <phoneticPr fontId="5"/>
  </si>
  <si>
    <t>名　称</t>
    <rPh sb="0" eb="1">
      <t>ナ</t>
    </rPh>
    <rPh sb="2" eb="3">
      <t>ショウ</t>
    </rPh>
    <phoneticPr fontId="5"/>
  </si>
  <si>
    <t>指定年月日</t>
    <rPh sb="0" eb="2">
      <t>シテイ</t>
    </rPh>
    <rPh sb="2" eb="5">
      <t>ネンガッピ</t>
    </rPh>
    <phoneticPr fontId="5"/>
  </si>
  <si>
    <t>徳　山</t>
    <rPh sb="0" eb="1">
      <t>トク</t>
    </rPh>
    <rPh sb="2" eb="3">
      <t>ヤマ</t>
    </rPh>
    <phoneticPr fontId="5"/>
  </si>
  <si>
    <t>国指定重要無形民俗文化財</t>
    <rPh sb="0" eb="1">
      <t>クニ</t>
    </rPh>
    <rPh sb="1" eb="3">
      <t>シテイ</t>
    </rPh>
    <rPh sb="3" eb="5">
      <t>ジュウヨウ</t>
    </rPh>
    <rPh sb="5" eb="7">
      <t>ムケイ</t>
    </rPh>
    <rPh sb="7" eb="9">
      <t>ミンゾク</t>
    </rPh>
    <rPh sb="9" eb="12">
      <t>ブンカザイ</t>
    </rPh>
    <phoneticPr fontId="5"/>
  </si>
  <si>
    <t>徳山の盆踊</t>
    <rPh sb="0" eb="2">
      <t>トクヤマ</t>
    </rPh>
    <rPh sb="3" eb="5">
      <t>ボンオド</t>
    </rPh>
    <phoneticPr fontId="5"/>
  </si>
  <si>
    <t>寺  馬</t>
    <phoneticPr fontId="5"/>
  </si>
  <si>
    <t>県指定有形文化財（工芸）</t>
    <rPh sb="0" eb="1">
      <t>ケン</t>
    </rPh>
    <rPh sb="1" eb="3">
      <t>シテイ</t>
    </rPh>
    <phoneticPr fontId="5"/>
  </si>
  <si>
    <t>鰐口(敬満神社）</t>
    <rPh sb="0" eb="1">
      <t>ワニ</t>
    </rPh>
    <rPh sb="3" eb="4">
      <t>ケイ</t>
    </rPh>
    <rPh sb="4" eb="5">
      <t>マン</t>
    </rPh>
    <rPh sb="5" eb="7">
      <t>ジンジャ</t>
    </rPh>
    <phoneticPr fontId="5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</si>
  <si>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5"/>
  </si>
  <si>
    <t>津島神社の五本スギ</t>
    <rPh sb="0" eb="2">
      <t>ツシマ</t>
    </rPh>
    <rPh sb="2" eb="4">
      <t>ジンジャ</t>
    </rPh>
    <rPh sb="5" eb="7">
      <t>ゴホン</t>
    </rPh>
    <phoneticPr fontId="5"/>
  </si>
  <si>
    <t>浅間神社の鳥居スギ</t>
    <rPh sb="0" eb="2">
      <t>センゲン</t>
    </rPh>
    <rPh sb="2" eb="4">
      <t>ジンジャ</t>
    </rPh>
    <rPh sb="5" eb="7">
      <t>トリイ</t>
    </rPh>
    <phoneticPr fontId="5"/>
  </si>
  <si>
    <t>接  岨</t>
    <phoneticPr fontId="5"/>
  </si>
  <si>
    <t>県指定無形民俗文化財</t>
    <rPh sb="0" eb="1">
      <t>ケン</t>
    </rPh>
    <rPh sb="1" eb="3">
      <t>シテイ</t>
    </rPh>
    <phoneticPr fontId="5"/>
  </si>
  <si>
    <t>梅津神楽</t>
    <phoneticPr fontId="5"/>
  </si>
  <si>
    <t>青  部</t>
    <phoneticPr fontId="5"/>
  </si>
  <si>
    <t>鰐口(熊野神社）</t>
    <rPh sb="0" eb="1">
      <t>ワニ</t>
    </rPh>
    <rPh sb="3" eb="4">
      <t>クマ</t>
    </rPh>
    <rPh sb="4" eb="5">
      <t>ノ</t>
    </rPh>
    <rPh sb="5" eb="7">
      <t>ジンジャ</t>
    </rPh>
    <phoneticPr fontId="5"/>
  </si>
  <si>
    <t>平　栗</t>
    <rPh sb="0" eb="1">
      <t>タイラ</t>
    </rPh>
    <rPh sb="2" eb="3">
      <t>クリ</t>
    </rPh>
    <phoneticPr fontId="5"/>
  </si>
  <si>
    <t>鰐口（智者山神社）</t>
    <rPh sb="0" eb="1">
      <t>ワニ</t>
    </rPh>
    <rPh sb="3" eb="5">
      <t>チシャ</t>
    </rPh>
    <rPh sb="5" eb="6">
      <t>ヤマ</t>
    </rPh>
    <rPh sb="6" eb="8">
      <t>ジンジャ</t>
    </rPh>
    <phoneticPr fontId="5"/>
  </si>
  <si>
    <t>田  代</t>
    <phoneticPr fontId="5"/>
  </si>
  <si>
    <t>田代神楽</t>
    <phoneticPr fontId="5"/>
  </si>
  <si>
    <t>県指定無形民俗文化財</t>
    <rPh sb="0" eb="1">
      <t>ケン</t>
    </rPh>
    <rPh sb="1" eb="3">
      <t>シテイ</t>
    </rPh>
    <rPh sb="3" eb="5">
      <t>ムケイ</t>
    </rPh>
    <rPh sb="5" eb="7">
      <t>ミンゾク</t>
    </rPh>
    <rPh sb="7" eb="10">
      <t>ブンカザイ</t>
    </rPh>
    <phoneticPr fontId="5"/>
  </si>
  <si>
    <t>徳山神楽</t>
    <rPh sb="0" eb="2">
      <t>トクヤマ</t>
    </rPh>
    <rPh sb="2" eb="4">
      <t>カグラ</t>
    </rPh>
    <phoneticPr fontId="5"/>
  </si>
  <si>
    <t>洗富小幡</t>
    <phoneticPr fontId="5"/>
  </si>
  <si>
    <t>町指定有形文化財（工芸）</t>
    <rPh sb="0" eb="1">
      <t>チョウ</t>
    </rPh>
    <rPh sb="1" eb="3">
      <t>シテイ</t>
    </rPh>
    <phoneticPr fontId="5"/>
  </si>
  <si>
    <t>鰐口</t>
    <rPh sb="0" eb="1">
      <t>ワニ</t>
    </rPh>
    <phoneticPr fontId="5"/>
  </si>
  <si>
    <t>坂  京</t>
    <phoneticPr fontId="5"/>
  </si>
  <si>
    <t>双盤</t>
    <phoneticPr fontId="5"/>
  </si>
  <si>
    <t>小長井</t>
    <phoneticPr fontId="5"/>
  </si>
  <si>
    <t>和鐘</t>
    <phoneticPr fontId="5"/>
  </si>
  <si>
    <t>町指定有形文化財（古文書）</t>
    <rPh sb="0" eb="1">
      <t>チョウ</t>
    </rPh>
    <rPh sb="1" eb="3">
      <t>シテイ</t>
    </rPh>
    <phoneticPr fontId="5"/>
  </si>
  <si>
    <t>沢  間</t>
    <phoneticPr fontId="5"/>
  </si>
  <si>
    <t>刀</t>
    <phoneticPr fontId="5"/>
  </si>
  <si>
    <t>崎  平</t>
    <phoneticPr fontId="5"/>
  </si>
  <si>
    <t>脇指</t>
    <phoneticPr fontId="5"/>
  </si>
  <si>
    <t>上岸・前山</t>
    <rPh sb="0" eb="1">
      <t>カミ</t>
    </rPh>
    <rPh sb="1" eb="2">
      <t>キシ</t>
    </rPh>
    <rPh sb="3" eb="5">
      <t>マエヤマ</t>
    </rPh>
    <phoneticPr fontId="5"/>
  </si>
  <si>
    <t>町指定有形文化財（史跡）</t>
    <rPh sb="0" eb="1">
      <t>チョウ</t>
    </rPh>
    <rPh sb="1" eb="3">
      <t>シテイ</t>
    </rPh>
    <phoneticPr fontId="5"/>
  </si>
  <si>
    <t>小長谷城址</t>
    <phoneticPr fontId="5"/>
  </si>
  <si>
    <t>水  川</t>
    <rPh sb="0" eb="1">
      <t>ミズ</t>
    </rPh>
    <rPh sb="3" eb="4">
      <t>カワ</t>
    </rPh>
    <phoneticPr fontId="5"/>
  </si>
  <si>
    <t>町指定有形文化財（建造物）</t>
    <rPh sb="0" eb="1">
      <t>チョウ</t>
    </rPh>
    <rPh sb="1" eb="3">
      <t>シテイ</t>
    </rPh>
    <rPh sb="3" eb="5">
      <t>ユウケイ</t>
    </rPh>
    <rPh sb="5" eb="8">
      <t>ブンカザイ</t>
    </rPh>
    <rPh sb="9" eb="12">
      <t>ケンゾウブツ</t>
    </rPh>
    <phoneticPr fontId="5"/>
  </si>
  <si>
    <t>水川阿弥陀堂</t>
    <rPh sb="0" eb="2">
      <t>ミズカワ</t>
    </rPh>
    <phoneticPr fontId="5"/>
  </si>
  <si>
    <t>町指定有形文化財（彫刻）</t>
    <rPh sb="0" eb="1">
      <t>チョウ</t>
    </rPh>
    <rPh sb="1" eb="3">
      <t>シテイ</t>
    </rPh>
    <rPh sb="3" eb="5">
      <t>ユウケイ</t>
    </rPh>
    <rPh sb="5" eb="8">
      <t>ブンカザイ</t>
    </rPh>
    <rPh sb="9" eb="11">
      <t>チョウコク</t>
    </rPh>
    <phoneticPr fontId="5"/>
  </si>
  <si>
    <t>木造如来座像（智満寺）</t>
    <rPh sb="0" eb="2">
      <t>モクゾウ</t>
    </rPh>
    <rPh sb="2" eb="4">
      <t>ニョライ</t>
    </rPh>
    <rPh sb="4" eb="5">
      <t>ザ</t>
    </rPh>
    <rPh sb="5" eb="6">
      <t>ゾウ</t>
    </rPh>
    <phoneticPr fontId="5"/>
  </si>
  <si>
    <t>千手観世音菩薩立像（智満寺）</t>
    <rPh sb="0" eb="2">
      <t>センテ</t>
    </rPh>
    <rPh sb="2" eb="5">
      <t>カンゼオン</t>
    </rPh>
    <rPh sb="5" eb="7">
      <t>ボサツ</t>
    </rPh>
    <rPh sb="7" eb="9">
      <t>リツゾウ</t>
    </rPh>
    <rPh sb="10" eb="12">
      <t>トモミ</t>
    </rPh>
    <rPh sb="12" eb="13">
      <t>テラ</t>
    </rPh>
    <phoneticPr fontId="5"/>
  </si>
  <si>
    <t>町指定有形文化財（工芸）</t>
    <rPh sb="0" eb="1">
      <t>チョウ</t>
    </rPh>
    <rPh sb="1" eb="3">
      <t>シテイ</t>
    </rPh>
    <rPh sb="3" eb="5">
      <t>ユウケイ</t>
    </rPh>
    <rPh sb="5" eb="8">
      <t>ブンカザイ</t>
    </rPh>
    <rPh sb="9" eb="11">
      <t>コウゲイ</t>
    </rPh>
    <phoneticPr fontId="5"/>
  </si>
  <si>
    <t>鰐口(久保尾阿弥陀堂）</t>
    <rPh sb="0" eb="1">
      <t>ワニ</t>
    </rPh>
    <rPh sb="3" eb="5">
      <t>クボ</t>
    </rPh>
    <rPh sb="5" eb="6">
      <t>オ</t>
    </rPh>
    <rPh sb="6" eb="9">
      <t>アミダ</t>
    </rPh>
    <rPh sb="9" eb="10">
      <t>ドウ</t>
    </rPh>
    <phoneticPr fontId="5"/>
  </si>
  <si>
    <t>桑野山</t>
    <phoneticPr fontId="5"/>
  </si>
  <si>
    <t>町指定有形文化財（建造物）</t>
    <rPh sb="0" eb="1">
      <t>チョウ</t>
    </rPh>
    <rPh sb="1" eb="3">
      <t>シテイ</t>
    </rPh>
    <rPh sb="10" eb="11">
      <t>ゾウ</t>
    </rPh>
    <phoneticPr fontId="5"/>
  </si>
  <si>
    <t>東方薬師堂</t>
    <phoneticPr fontId="5"/>
  </si>
  <si>
    <t>鰐口(八柱神社）</t>
    <rPh sb="0" eb="1">
      <t>ワニ</t>
    </rPh>
    <rPh sb="3" eb="4">
      <t>ハチ</t>
    </rPh>
    <rPh sb="4" eb="5">
      <t>ハシラ</t>
    </rPh>
    <rPh sb="5" eb="7">
      <t>ジンジャ</t>
    </rPh>
    <phoneticPr fontId="5"/>
  </si>
  <si>
    <t>大  間</t>
    <phoneticPr fontId="5"/>
  </si>
  <si>
    <t>鰐口（外森神社）</t>
    <rPh sb="0" eb="1">
      <t>ワニ</t>
    </rPh>
    <rPh sb="3" eb="4">
      <t>ソト</t>
    </rPh>
    <rPh sb="4" eb="5">
      <t>モリ</t>
    </rPh>
    <rPh sb="5" eb="7">
      <t>ジンジャ</t>
    </rPh>
    <phoneticPr fontId="5"/>
  </si>
  <si>
    <t>鰐口(東方薬師堂）</t>
    <rPh sb="0" eb="1">
      <t>ワニ</t>
    </rPh>
    <rPh sb="3" eb="4">
      <t>ヒガシ</t>
    </rPh>
    <rPh sb="4" eb="5">
      <t>ホウ</t>
    </rPh>
    <rPh sb="5" eb="8">
      <t>ヤクシドウ</t>
    </rPh>
    <phoneticPr fontId="5"/>
  </si>
  <si>
    <t>智満寺山門</t>
    <rPh sb="0" eb="1">
      <t>チ</t>
    </rPh>
    <rPh sb="1" eb="2">
      <t>マン</t>
    </rPh>
    <rPh sb="2" eb="3">
      <t>テラ</t>
    </rPh>
    <rPh sb="3" eb="4">
      <t>ヤマ</t>
    </rPh>
    <rPh sb="4" eb="5">
      <t>モン</t>
    </rPh>
    <phoneticPr fontId="5"/>
  </si>
  <si>
    <t>町指定有形文化財（絵画）</t>
    <rPh sb="0" eb="1">
      <t>チョウ</t>
    </rPh>
    <rPh sb="1" eb="3">
      <t>シテイ</t>
    </rPh>
    <rPh sb="3" eb="5">
      <t>ユウケイ</t>
    </rPh>
    <rPh sb="5" eb="8">
      <t>ブンカザイ</t>
    </rPh>
    <rPh sb="9" eb="11">
      <t>カイガ</t>
    </rPh>
    <phoneticPr fontId="5"/>
  </si>
  <si>
    <t>瀬  平</t>
    <rPh sb="0" eb="1">
      <t>セ</t>
    </rPh>
    <rPh sb="3" eb="4">
      <t>ヒラ</t>
    </rPh>
    <phoneticPr fontId="5"/>
  </si>
  <si>
    <t>町指定無形民俗文化財</t>
    <rPh sb="0" eb="1">
      <t>チョウ</t>
    </rPh>
    <rPh sb="1" eb="3">
      <t>シテイ</t>
    </rPh>
    <rPh sb="3" eb="5">
      <t>ムケイ</t>
    </rPh>
    <rPh sb="5" eb="7">
      <t>ミンゾク</t>
    </rPh>
    <rPh sb="7" eb="10">
      <t>ブンカザイ</t>
    </rPh>
    <phoneticPr fontId="5"/>
  </si>
  <si>
    <t>平谷の流したい</t>
    <rPh sb="0" eb="2">
      <t>ヒラタニ</t>
    </rPh>
    <rPh sb="3" eb="4">
      <t>ナガ</t>
    </rPh>
    <phoneticPr fontId="5"/>
  </si>
  <si>
    <t>町指定有形文化財（絵画及び彫刻）</t>
    <rPh sb="0" eb="1">
      <t>チョウ</t>
    </rPh>
    <rPh sb="1" eb="3">
      <t>シテイ</t>
    </rPh>
    <rPh sb="3" eb="4">
      <t>ユウ</t>
    </rPh>
    <rPh sb="11" eb="12">
      <t>オヨ</t>
    </rPh>
    <phoneticPr fontId="5"/>
  </si>
  <si>
    <t>天井・欄間の絵画と彫刻</t>
    <phoneticPr fontId="5"/>
  </si>
  <si>
    <t>平成元年11月3日</t>
    <phoneticPr fontId="5"/>
  </si>
  <si>
    <t>愛宕地蔵堂</t>
    <rPh sb="0" eb="1">
      <t>アイ</t>
    </rPh>
    <rPh sb="2" eb="5">
      <t>ジゾウドウ</t>
    </rPh>
    <phoneticPr fontId="5"/>
  </si>
  <si>
    <t>秋葉常夜燈籠（徳山）</t>
    <rPh sb="0" eb="2">
      <t>アキハ</t>
    </rPh>
    <rPh sb="2" eb="5">
      <t>ジョウヤトウ</t>
    </rPh>
    <rPh sb="5" eb="6">
      <t>カゴ</t>
    </rPh>
    <rPh sb="7" eb="9">
      <t>トクヤマ</t>
    </rPh>
    <phoneticPr fontId="5"/>
  </si>
  <si>
    <t>千頭西</t>
    <phoneticPr fontId="5"/>
  </si>
  <si>
    <t>町指定有形文化財（建造物）</t>
    <rPh sb="0" eb="1">
      <t>チョウ</t>
    </rPh>
    <rPh sb="1" eb="3">
      <t>シテイ</t>
    </rPh>
    <phoneticPr fontId="5"/>
  </si>
  <si>
    <t>秋葉常夜灯（千頭）</t>
    <rPh sb="6" eb="7">
      <t>セン</t>
    </rPh>
    <rPh sb="7" eb="8">
      <t>アタマ</t>
    </rPh>
    <phoneticPr fontId="5"/>
  </si>
  <si>
    <t>町指定有形文化財（墓石群）</t>
    <rPh sb="0" eb="1">
      <t>チョウ</t>
    </rPh>
    <rPh sb="1" eb="3">
      <t>シテイ</t>
    </rPh>
    <phoneticPr fontId="5"/>
  </si>
  <si>
    <t>小長井五輪さん</t>
    <rPh sb="0" eb="3">
      <t>コナガイ</t>
    </rPh>
    <phoneticPr fontId="5"/>
  </si>
  <si>
    <t>町指定有形文化財（歴史資料）</t>
    <rPh sb="0" eb="1">
      <t>チョウ</t>
    </rPh>
    <rPh sb="1" eb="3">
      <t>シテイ</t>
    </rPh>
    <rPh sb="9" eb="11">
      <t>レキシ</t>
    </rPh>
    <rPh sb="11" eb="13">
      <t>シリョウ</t>
    </rPh>
    <phoneticPr fontId="5"/>
  </si>
  <si>
    <t>　智者山神社　棟札</t>
    <rPh sb="1" eb="3">
      <t>チシャ</t>
    </rPh>
    <rPh sb="3" eb="4">
      <t>ヤマ</t>
    </rPh>
    <rPh sb="4" eb="6">
      <t>ジンジャ</t>
    </rPh>
    <rPh sb="7" eb="8">
      <t>トウ</t>
    </rPh>
    <rPh sb="8" eb="9">
      <t>フダ</t>
    </rPh>
    <phoneticPr fontId="5"/>
  </si>
  <si>
    <t>壱町河内・洗富小幡</t>
    <rPh sb="0" eb="1">
      <t>イチ</t>
    </rPh>
    <rPh sb="1" eb="2">
      <t>マチ</t>
    </rPh>
    <rPh sb="2" eb="4">
      <t>コウチ</t>
    </rPh>
    <rPh sb="5" eb="6">
      <t>アラ</t>
    </rPh>
    <rPh sb="6" eb="7">
      <t>トミ</t>
    </rPh>
    <rPh sb="7" eb="8">
      <t>コ</t>
    </rPh>
    <rPh sb="8" eb="9">
      <t>ハタ</t>
    </rPh>
    <phoneticPr fontId="5"/>
  </si>
  <si>
    <t>町指定有形文化財（史跡）</t>
    <rPh sb="0" eb="1">
      <t>マチ</t>
    </rPh>
    <rPh sb="1" eb="3">
      <t>シテイ</t>
    </rPh>
    <rPh sb="3" eb="5">
      <t>ユウケイ</t>
    </rPh>
    <rPh sb="9" eb="11">
      <t>シセキ</t>
    </rPh>
    <phoneticPr fontId="5"/>
  </si>
  <si>
    <t>　徳山城跡並びに支城（護応土城址）</t>
    <rPh sb="1" eb="3">
      <t>トクヤマ</t>
    </rPh>
    <rPh sb="3" eb="5">
      <t>ジョウシ</t>
    </rPh>
    <phoneticPr fontId="5"/>
  </si>
  <si>
    <t>町指定天然記念物</t>
    <rPh sb="0" eb="1">
      <t>チョウ</t>
    </rPh>
    <rPh sb="1" eb="3">
      <t>シテイ</t>
    </rPh>
    <rPh sb="3" eb="5">
      <t>テンネン</t>
    </rPh>
    <rPh sb="5" eb="8">
      <t>キネンブツ</t>
    </rPh>
    <phoneticPr fontId="5"/>
  </si>
  <si>
    <t>　大泉院の天狗杉</t>
    <rPh sb="1" eb="2">
      <t>ダイ</t>
    </rPh>
    <rPh sb="2" eb="3">
      <t>セン</t>
    </rPh>
    <rPh sb="3" eb="4">
      <t>イン</t>
    </rPh>
    <rPh sb="5" eb="7">
      <t>テング</t>
    </rPh>
    <rPh sb="7" eb="8">
      <t>スギ</t>
    </rPh>
    <phoneticPr fontId="5"/>
  </si>
  <si>
    <t>９　運輸・通信</t>
  </si>
  <si>
    <t>（1）自動車保有台数の推移</t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</si>
  <si>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</si>
  <si>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</si>
  <si>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</si>
  <si>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乗用車</t>
    <rPh sb="0" eb="2">
      <t>ジョウヨウ</t>
    </rPh>
    <rPh sb="2" eb="3">
      <t>シャ</t>
    </rPh>
    <phoneticPr fontId="5"/>
  </si>
  <si>
    <t>普　通</t>
    <rPh sb="0" eb="1">
      <t>フ</t>
    </rPh>
    <rPh sb="2" eb="3">
      <t>ツウ</t>
    </rPh>
    <phoneticPr fontId="5"/>
  </si>
  <si>
    <t>営業用</t>
    <rPh sb="0" eb="3">
      <t>エイギョウヨウ</t>
    </rPh>
    <phoneticPr fontId="5"/>
  </si>
  <si>
    <t>自家用</t>
    <rPh sb="0" eb="3">
      <t>ジカヨウ</t>
    </rPh>
    <phoneticPr fontId="5"/>
  </si>
  <si>
    <t>小　型</t>
    <rPh sb="0" eb="1">
      <t>ショウ</t>
    </rPh>
    <rPh sb="2" eb="3">
      <t>カタ</t>
    </rPh>
    <phoneticPr fontId="5"/>
  </si>
  <si>
    <t>準乗用車</t>
    <rPh sb="0" eb="1">
      <t>ジュン</t>
    </rPh>
    <rPh sb="1" eb="3">
      <t>ジョウヨウ</t>
    </rPh>
    <rPh sb="3" eb="4">
      <t>シャ</t>
    </rPh>
    <phoneticPr fontId="5"/>
  </si>
  <si>
    <t>トラック</t>
    <phoneticPr fontId="5"/>
  </si>
  <si>
    <t>普通車</t>
    <rPh sb="0" eb="3">
      <t>フツウシャ</t>
    </rPh>
    <phoneticPr fontId="5"/>
  </si>
  <si>
    <t>特殊用途車</t>
    <rPh sb="0" eb="2">
      <t>トクシュ</t>
    </rPh>
    <rPh sb="2" eb="4">
      <t>ヨウト</t>
    </rPh>
    <rPh sb="4" eb="5">
      <t>シャ</t>
    </rPh>
    <phoneticPr fontId="5"/>
  </si>
  <si>
    <t>バス</t>
    <phoneticPr fontId="5"/>
  </si>
  <si>
    <t>軽四輪</t>
    <rPh sb="0" eb="1">
      <t>ケイ</t>
    </rPh>
    <rPh sb="1" eb="3">
      <t>ヨンリン</t>
    </rPh>
    <phoneticPr fontId="5"/>
  </si>
  <si>
    <t>貨物車</t>
    <rPh sb="0" eb="3">
      <t>カモツシャ</t>
    </rPh>
    <phoneticPr fontId="5"/>
  </si>
  <si>
    <t>三輪車</t>
    <rPh sb="0" eb="3">
      <t>サンリンシャ</t>
    </rPh>
    <phoneticPr fontId="5"/>
  </si>
  <si>
    <t>660ｃｃ超</t>
    <rPh sb="5" eb="6">
      <t>チョウ</t>
    </rPh>
    <phoneticPr fontId="5"/>
  </si>
  <si>
    <t>660ｃｃ以下</t>
    <rPh sb="5" eb="7">
      <t>イカ</t>
    </rPh>
    <phoneticPr fontId="5"/>
  </si>
  <si>
    <t>二輪・原付</t>
    <rPh sb="0" eb="2">
      <t>ニリン</t>
    </rPh>
    <rPh sb="3" eb="5">
      <t>ゲンツキ</t>
    </rPh>
    <phoneticPr fontId="5"/>
  </si>
  <si>
    <t>250ｃｃ超</t>
    <rPh sb="5" eb="6">
      <t>チョウ</t>
    </rPh>
    <phoneticPr fontId="5"/>
  </si>
  <si>
    <t>125ｃｃ超～250ｃｃ以下</t>
    <rPh sb="5" eb="6">
      <t>チョウ</t>
    </rPh>
    <rPh sb="12" eb="14">
      <t>イカ</t>
    </rPh>
    <phoneticPr fontId="5"/>
  </si>
  <si>
    <t>90ｃｃ超～125ｃｃ以下</t>
    <rPh sb="4" eb="5">
      <t>チョウ</t>
    </rPh>
    <rPh sb="11" eb="13">
      <t>イカ</t>
    </rPh>
    <phoneticPr fontId="5"/>
  </si>
  <si>
    <t>50ｃｃ超～90ｃｃ以下</t>
    <rPh sb="4" eb="5">
      <t>チョウ</t>
    </rPh>
    <rPh sb="10" eb="12">
      <t>イカ</t>
    </rPh>
    <phoneticPr fontId="5"/>
  </si>
  <si>
    <t>50ｃｃ以下</t>
    <rPh sb="4" eb="6">
      <t>イカ</t>
    </rPh>
    <phoneticPr fontId="5"/>
  </si>
  <si>
    <t>原付三・四輪</t>
    <rPh sb="0" eb="2">
      <t>ゲンツキ</t>
    </rPh>
    <rPh sb="2" eb="3">
      <t>サン</t>
    </rPh>
    <rPh sb="4" eb="6">
      <t>ヨンリン</t>
    </rPh>
    <phoneticPr fontId="5"/>
  </si>
  <si>
    <t>小型特殊</t>
    <rPh sb="0" eb="2">
      <t>コガタ</t>
    </rPh>
    <rPh sb="2" eb="4">
      <t>トクシュ</t>
    </rPh>
    <phoneticPr fontId="5"/>
  </si>
  <si>
    <t>農耕作業用</t>
    <rPh sb="0" eb="2">
      <t>ノウコウヨウ</t>
    </rPh>
    <rPh sb="2" eb="5">
      <t>サギョウヨウ</t>
    </rPh>
    <phoneticPr fontId="5"/>
  </si>
  <si>
    <t>資料：静岡県経営管理部ＩＣＴ推進局統計調査課（各年4月1日）</t>
  </si>
  <si>
    <t>10　水道・保健衛生</t>
  </si>
  <si>
    <t>（１）簡易水道普及の推移</t>
  </si>
  <si>
    <t>計画
給水人口</t>
    <rPh sb="0" eb="2">
      <t>ケイカク</t>
    </rPh>
    <rPh sb="3" eb="5">
      <t>キュウスイ</t>
    </rPh>
    <rPh sb="5" eb="7">
      <t>ジンコウ</t>
    </rPh>
    <phoneticPr fontId="5"/>
  </si>
  <si>
    <t>給水人口</t>
    <rPh sb="0" eb="2">
      <t>キュウスイ</t>
    </rPh>
    <rPh sb="2" eb="4">
      <t>ジンコウ</t>
    </rPh>
    <phoneticPr fontId="5"/>
  </si>
  <si>
    <t>普及率
（％）</t>
    <rPh sb="0" eb="2">
      <t>フキュウ</t>
    </rPh>
    <rPh sb="2" eb="3">
      <t>リツ</t>
    </rPh>
    <phoneticPr fontId="5"/>
  </si>
  <si>
    <t>年間
総配水量
（m3）</t>
    <rPh sb="0" eb="2">
      <t>ネンカン</t>
    </rPh>
    <rPh sb="3" eb="4">
      <t>ソウ</t>
    </rPh>
    <rPh sb="4" eb="6">
      <t>ハイスイ</t>
    </rPh>
    <rPh sb="6" eb="7">
      <t>リョウ</t>
    </rPh>
    <phoneticPr fontId="5"/>
  </si>
  <si>
    <t>１人１日
平均給水量
（㍑）</t>
    <rPh sb="0" eb="2">
      <t>ヒトリ</t>
    </rPh>
    <rPh sb="2" eb="4">
      <t>イチニチ</t>
    </rPh>
    <rPh sb="5" eb="7">
      <t>ヘイキン</t>
    </rPh>
    <rPh sb="7" eb="9">
      <t>キュウスイ</t>
    </rPh>
    <rPh sb="9" eb="10">
      <t>リョウ</t>
    </rPh>
    <phoneticPr fontId="5"/>
  </si>
  <si>
    <t>令和元年</t>
    <rPh sb="0" eb="2">
      <t>レイワ</t>
    </rPh>
    <rPh sb="2" eb="3">
      <t>ガン</t>
    </rPh>
    <rPh sb="3" eb="4">
      <t>トシ</t>
    </rPh>
    <phoneticPr fontId="2"/>
  </si>
  <si>
    <t>令和５年</t>
    <rPh sb="0" eb="2">
      <t>レイワ</t>
    </rPh>
    <rPh sb="3" eb="4">
      <t>ネン</t>
    </rPh>
    <phoneticPr fontId="2"/>
  </si>
  <si>
    <t>資料：くらし環境課</t>
  </si>
  <si>
    <t>（２）ごみ・し尿処理の状況</t>
  </si>
  <si>
    <t>令和５年度</t>
    <rPh sb="0" eb="2">
      <t>レイワ</t>
    </rPh>
    <rPh sb="3" eb="4">
      <t>ネン</t>
    </rPh>
    <rPh sb="4" eb="5">
      <t>ド</t>
    </rPh>
    <phoneticPr fontId="2"/>
  </si>
  <si>
    <t>可燃物（ｔ）</t>
    <rPh sb="0" eb="3">
      <t>カネンブツ</t>
    </rPh>
    <phoneticPr fontId="5"/>
  </si>
  <si>
    <t>不燃物（ｔ）</t>
    <rPh sb="0" eb="3">
      <t>フネンブツ</t>
    </rPh>
    <phoneticPr fontId="5"/>
  </si>
  <si>
    <t>し尿処理（kl)</t>
    <rPh sb="1" eb="2">
      <t>ニョウ</t>
    </rPh>
    <rPh sb="2" eb="4">
      <t>ショリ</t>
    </rPh>
    <phoneticPr fontId="5"/>
  </si>
  <si>
    <t>登録件数</t>
    <rPh sb="0" eb="2">
      <t>トウロク</t>
    </rPh>
    <rPh sb="2" eb="4">
      <t>ケンスウ</t>
    </rPh>
    <phoneticPr fontId="5"/>
  </si>
  <si>
    <t>年間総
有収水量
（m3）</t>
    <rPh sb="0" eb="2">
      <t>ネンカン</t>
    </rPh>
    <rPh sb="2" eb="3">
      <t>ソウ</t>
    </rPh>
    <rPh sb="3" eb="4">
      <t>ユウ</t>
    </rPh>
    <rPh sb="4" eb="5">
      <t>シュウ</t>
    </rPh>
    <rPh sb="5" eb="6">
      <t>スイ</t>
    </rPh>
    <rPh sb="6" eb="7">
      <t>リョウ</t>
    </rPh>
    <phoneticPr fontId="5"/>
  </si>
  <si>
    <t>（４）国民健康保険の加入と給付の状況</t>
    <rPh sb="3" eb="5">
      <t>コクミン</t>
    </rPh>
    <rPh sb="5" eb="7">
      <t>ケンコウ</t>
    </rPh>
    <rPh sb="7" eb="9">
      <t>ホケン</t>
    </rPh>
    <rPh sb="10" eb="12">
      <t>カニュウ</t>
    </rPh>
    <rPh sb="13" eb="15">
      <t>キュウフ</t>
    </rPh>
    <rPh sb="16" eb="18">
      <t>ジョウキョウ</t>
    </rPh>
    <phoneticPr fontId="5"/>
  </si>
  <si>
    <t>加入状況</t>
    <rPh sb="0" eb="2">
      <t>カニュウ</t>
    </rPh>
    <rPh sb="2" eb="4">
      <t>ジョウキョウ</t>
    </rPh>
    <phoneticPr fontId="5"/>
  </si>
  <si>
    <t>総世帯数</t>
    <rPh sb="0" eb="1">
      <t>ソウ</t>
    </rPh>
    <rPh sb="1" eb="4">
      <t>セタイスウ</t>
    </rPh>
    <phoneticPr fontId="5"/>
  </si>
  <si>
    <t>総人口</t>
    <rPh sb="0" eb="3">
      <t>ソウジンコウ</t>
    </rPh>
    <phoneticPr fontId="5"/>
  </si>
  <si>
    <t>加入世帯</t>
    <rPh sb="0" eb="2">
      <t>カニュウ</t>
    </rPh>
    <rPh sb="2" eb="4">
      <t>セタイ</t>
    </rPh>
    <phoneticPr fontId="5"/>
  </si>
  <si>
    <t>加入者数</t>
    <rPh sb="0" eb="3">
      <t>カニュウシャ</t>
    </rPh>
    <rPh sb="3" eb="4">
      <t>スウ</t>
    </rPh>
    <phoneticPr fontId="5"/>
  </si>
  <si>
    <t>加入世帯割合</t>
    <rPh sb="0" eb="2">
      <t>カニュウ</t>
    </rPh>
    <rPh sb="2" eb="4">
      <t>セタイ</t>
    </rPh>
    <rPh sb="4" eb="6">
      <t>ワリアイ</t>
    </rPh>
    <phoneticPr fontId="5"/>
  </si>
  <si>
    <t>加入者割合</t>
    <rPh sb="0" eb="3">
      <t>カニュウシャ</t>
    </rPh>
    <rPh sb="3" eb="5">
      <t>ワリアイ</t>
    </rPh>
    <phoneticPr fontId="5"/>
  </si>
  <si>
    <t>令和５年度</t>
    <rPh sb="0" eb="2">
      <t>レイワ</t>
    </rPh>
    <phoneticPr fontId="2"/>
  </si>
  <si>
    <t>単位：戸・人</t>
  </si>
  <si>
    <t>資料：人口調査表</t>
  </si>
  <si>
    <t>療養給付金</t>
    <rPh sb="0" eb="2">
      <t>リョウヨウ</t>
    </rPh>
    <rPh sb="2" eb="5">
      <t>キュウフキン</t>
    </rPh>
    <phoneticPr fontId="5"/>
  </si>
  <si>
    <t>高額
医療費</t>
    <rPh sb="0" eb="2">
      <t>コウガク</t>
    </rPh>
    <rPh sb="3" eb="6">
      <t>イリョウヒ</t>
    </rPh>
    <phoneticPr fontId="5"/>
  </si>
  <si>
    <t>他の保険
給付総額</t>
    <rPh sb="0" eb="1">
      <t>タ</t>
    </rPh>
    <rPh sb="2" eb="4">
      <t>ホケン</t>
    </rPh>
    <rPh sb="5" eb="7">
      <t>キュウフ</t>
    </rPh>
    <rPh sb="7" eb="9">
      <t>ソウガク</t>
    </rPh>
    <phoneticPr fontId="5"/>
  </si>
  <si>
    <t>被保険者
1人あたり
保険給付額</t>
    <rPh sb="0" eb="4">
      <t>ヒホケンシャ</t>
    </rPh>
    <rPh sb="5" eb="7">
      <t>ヒトリ</t>
    </rPh>
    <rPh sb="11" eb="13">
      <t>ホケン</t>
    </rPh>
    <rPh sb="13" eb="15">
      <t>キュウフ</t>
    </rPh>
    <rPh sb="15" eb="16">
      <t>ガク</t>
    </rPh>
    <phoneticPr fontId="5"/>
  </si>
  <si>
    <t>総額</t>
    <rPh sb="0" eb="2">
      <t>ソウガク</t>
    </rPh>
    <phoneticPr fontId="5"/>
  </si>
  <si>
    <t>保険者
負担部分</t>
    <rPh sb="0" eb="3">
      <t>ホケンシャ</t>
    </rPh>
    <rPh sb="4" eb="6">
      <t>フタン</t>
    </rPh>
    <rPh sb="6" eb="7">
      <t>ブ</t>
    </rPh>
    <rPh sb="7" eb="8">
      <t>ブン</t>
    </rPh>
    <phoneticPr fontId="5"/>
  </si>
  <si>
    <t>令和２年度</t>
    <rPh sb="0" eb="1">
      <t>レイ</t>
    </rPh>
    <rPh sb="1" eb="2">
      <t>ワ</t>
    </rPh>
    <phoneticPr fontId="2"/>
  </si>
  <si>
    <t>単位：円</t>
  </si>
  <si>
    <t>資料：事業年報</t>
  </si>
  <si>
    <t>（５）後期高齢者医療の給付状況</t>
  </si>
  <si>
    <t>単位：千円</t>
  </si>
  <si>
    <t>医療給付費</t>
    <rPh sb="0" eb="2">
      <t>イリョウ</t>
    </rPh>
    <rPh sb="2" eb="4">
      <t>キュウフ</t>
    </rPh>
    <rPh sb="4" eb="5">
      <t>ヒ</t>
    </rPh>
    <phoneticPr fontId="5"/>
  </si>
  <si>
    <t>費用額</t>
    <rPh sb="0" eb="2">
      <t>ヒヨウ</t>
    </rPh>
    <rPh sb="2" eb="3">
      <t>ガク</t>
    </rPh>
    <phoneticPr fontId="5"/>
  </si>
  <si>
    <t>町負担分</t>
    <rPh sb="0" eb="1">
      <t>チョウ</t>
    </rPh>
    <rPh sb="1" eb="4">
      <t>フタンブン</t>
    </rPh>
    <phoneticPr fontId="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</si>
  <si>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</si>
  <si>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（６）乳幼児健診の状況</t>
  </si>
  <si>
    <t>1.6ヶ月健診</t>
    <rPh sb="5" eb="6">
      <t>ケン</t>
    </rPh>
    <phoneticPr fontId="5"/>
  </si>
  <si>
    <t>２歳歯科健診</t>
    <rPh sb="1" eb="2">
      <t>サイ</t>
    </rPh>
    <rPh sb="2" eb="4">
      <t>シカ</t>
    </rPh>
    <rPh sb="4" eb="6">
      <t>ケンシン</t>
    </rPh>
    <phoneticPr fontId="5"/>
  </si>
  <si>
    <t>３歳児健診</t>
    <rPh sb="1" eb="3">
      <t>サイジ</t>
    </rPh>
    <rPh sb="3" eb="5">
      <t>ケンシン</t>
    </rPh>
    <phoneticPr fontId="5"/>
  </si>
  <si>
    <t>対象数</t>
    <rPh sb="0" eb="2">
      <t>タイショウ</t>
    </rPh>
    <rPh sb="2" eb="3">
      <t>スウ</t>
    </rPh>
    <phoneticPr fontId="5"/>
  </si>
  <si>
    <t>受診数</t>
    <rPh sb="0" eb="2">
      <t>ジュシン</t>
    </rPh>
    <rPh sb="2" eb="3">
      <t>スウ</t>
    </rPh>
    <phoneticPr fontId="5"/>
  </si>
  <si>
    <t>資料：健康福祉課</t>
  </si>
  <si>
    <t>（７）各種がん検診及び特定健康診査の状況</t>
  </si>
  <si>
    <t>特定健康診査
(40歳以上
国保被保険者)</t>
    <rPh sb="0" eb="2">
      <t>トクテイ</t>
    </rPh>
    <rPh sb="2" eb="4">
      <t>ケンコウ</t>
    </rPh>
    <rPh sb="4" eb="6">
      <t>シンサ</t>
    </rPh>
    <rPh sb="10" eb="11">
      <t>サイ</t>
    </rPh>
    <rPh sb="11" eb="13">
      <t>イジョウ</t>
    </rPh>
    <rPh sb="14" eb="16">
      <t>コクホ</t>
    </rPh>
    <rPh sb="16" eb="20">
      <t>ヒホケンシャ</t>
    </rPh>
    <phoneticPr fontId="5"/>
  </si>
  <si>
    <t>肺がん検診
（40歳以上）</t>
    <rPh sb="0" eb="1">
      <t>ハイ</t>
    </rPh>
    <rPh sb="3" eb="5">
      <t>ケンシン</t>
    </rPh>
    <rPh sb="9" eb="10">
      <t>サイ</t>
    </rPh>
    <rPh sb="10" eb="12">
      <t>イジョウ</t>
    </rPh>
    <phoneticPr fontId="5"/>
  </si>
  <si>
    <t>大腸がん検診
（40歳以上）</t>
    <rPh sb="0" eb="2">
      <t>ダイチョウ</t>
    </rPh>
    <rPh sb="4" eb="6">
      <t>ケンシン</t>
    </rPh>
    <phoneticPr fontId="5"/>
  </si>
  <si>
    <t>胃がん検診
（40歳以上）</t>
    <rPh sb="0" eb="1">
      <t>イ</t>
    </rPh>
    <rPh sb="3" eb="5">
      <t>ケンシン</t>
    </rPh>
    <phoneticPr fontId="5"/>
  </si>
  <si>
    <t>乳がん検診
（40歳以上）</t>
    <rPh sb="0" eb="1">
      <t>ニュウ</t>
    </rPh>
    <rPh sb="3" eb="5">
      <t>ケンシン</t>
    </rPh>
    <phoneticPr fontId="5"/>
  </si>
  <si>
    <t>子宮がん検診
（20歳以上）</t>
    <rPh sb="0" eb="2">
      <t>シキュウ</t>
    </rPh>
    <rPh sb="4" eb="6">
      <t>ケンシン</t>
    </rPh>
    <phoneticPr fontId="5"/>
  </si>
  <si>
    <t>※特定健康診査は、40歳以上国民健康保険被保険者、それ以外のがん検診は40歳以上の</t>
  </si>
  <si>
    <t>　全町民（子宮がん健診は20歳以上）。</t>
  </si>
  <si>
    <t>二種
混合</t>
    <rPh sb="0" eb="2">
      <t>ニシュ</t>
    </rPh>
    <rPh sb="3" eb="5">
      <t>コンゴウ</t>
    </rPh>
    <phoneticPr fontId="5"/>
  </si>
  <si>
    <t>三種
混合</t>
    <rPh sb="0" eb="2">
      <t>サンシュ</t>
    </rPh>
    <rPh sb="3" eb="5">
      <t>コンゴウ</t>
    </rPh>
    <phoneticPr fontId="5"/>
  </si>
  <si>
    <t>小児マヒ
生ワクチン</t>
    <rPh sb="0" eb="2">
      <t>ショウニ</t>
    </rPh>
    <rPh sb="5" eb="6">
      <t>ナマ</t>
    </rPh>
    <phoneticPr fontId="5"/>
  </si>
  <si>
    <t>日本
脳炎</t>
    <rPh sb="0" eb="2">
      <t>ニホン</t>
    </rPh>
    <rPh sb="3" eb="5">
      <t>ノウエン</t>
    </rPh>
    <phoneticPr fontId="5"/>
  </si>
  <si>
    <t>インフル
エンザ</t>
    <phoneticPr fontId="5"/>
  </si>
  <si>
    <t>ツベルクリン反応及び
BCG</t>
    <rPh sb="6" eb="8">
      <t>ハンノウ</t>
    </rPh>
    <rPh sb="8" eb="9">
      <t>オヨ</t>
    </rPh>
    <phoneticPr fontId="5"/>
  </si>
  <si>
    <t>不活化ポリオ</t>
    <rPh sb="0" eb="1">
      <t>フ</t>
    </rPh>
    <rPh sb="1" eb="3">
      <t>カツカ</t>
    </rPh>
    <phoneticPr fontId="5"/>
  </si>
  <si>
    <t>ヒブ</t>
    <phoneticPr fontId="5"/>
  </si>
  <si>
    <t>小児用肺炎球菌</t>
    <rPh sb="0" eb="3">
      <t>ショウニヨウ</t>
    </rPh>
    <rPh sb="3" eb="5">
      <t>ハイエン</t>
    </rPh>
    <rPh sb="5" eb="7">
      <t>キュウキン</t>
    </rPh>
    <phoneticPr fontId="5"/>
  </si>
  <si>
    <t>子宮頸がん</t>
    <rPh sb="0" eb="2">
      <t>シキュウ</t>
    </rPh>
    <rPh sb="2" eb="3">
      <t>ケイ</t>
    </rPh>
    <phoneticPr fontId="5"/>
  </si>
  <si>
    <t>水痘</t>
    <rPh sb="0" eb="2">
      <t>スイトウ</t>
    </rPh>
    <phoneticPr fontId="5"/>
  </si>
  <si>
    <t>成人肺炎球菌</t>
    <rPh sb="0" eb="2">
      <t>セイジン</t>
    </rPh>
    <rPh sb="2" eb="4">
      <t>ハイエン</t>
    </rPh>
    <rPh sb="4" eb="6">
      <t>キュウキン</t>
    </rPh>
    <phoneticPr fontId="5"/>
  </si>
  <si>
    <t>（８）予防接種の実施状況</t>
    <phoneticPr fontId="2"/>
  </si>
  <si>
    <t>11　社会福祉</t>
  </si>
  <si>
    <t>（１）国民年金適用状況</t>
  </si>
  <si>
    <t>適用人員</t>
    <rPh sb="0" eb="2">
      <t>テキヨウ</t>
    </rPh>
    <rPh sb="2" eb="4">
      <t>ジンイン</t>
    </rPh>
    <phoneticPr fontId="5"/>
  </si>
  <si>
    <t>第1号
被保険者</t>
    <rPh sb="0" eb="3">
      <t>ダイ１ゴウ</t>
    </rPh>
    <rPh sb="4" eb="5">
      <t>ヒ</t>
    </rPh>
    <rPh sb="5" eb="8">
      <t>ホケンシャ</t>
    </rPh>
    <phoneticPr fontId="5"/>
  </si>
  <si>
    <t>任意
加入者</t>
    <rPh sb="0" eb="2">
      <t>ニンイ</t>
    </rPh>
    <rPh sb="3" eb="6">
      <t>カニュウシャ</t>
    </rPh>
    <phoneticPr fontId="5"/>
  </si>
  <si>
    <t>第3号
被保険者</t>
    <rPh sb="0" eb="3">
      <t>ダイ３ゴウ</t>
    </rPh>
    <rPh sb="4" eb="5">
      <t>ヒ</t>
    </rPh>
    <rPh sb="5" eb="8">
      <t>ホケンシャ</t>
    </rPh>
    <phoneticPr fontId="5"/>
  </si>
  <si>
    <t>資料：国民年金事業概要</t>
  </si>
  <si>
    <t>（２）国民年金受給者数</t>
  </si>
  <si>
    <t>ア.拠出年金</t>
  </si>
  <si>
    <t>区分</t>
    <phoneticPr fontId="5"/>
  </si>
  <si>
    <t>拠出年金受給者数</t>
    <rPh sb="0" eb="2">
      <t>キョシュツ</t>
    </rPh>
    <rPh sb="2" eb="4">
      <t>ネンキン</t>
    </rPh>
    <rPh sb="4" eb="6">
      <t>ジュキュウ</t>
    </rPh>
    <rPh sb="6" eb="7">
      <t>シャ</t>
    </rPh>
    <rPh sb="7" eb="8">
      <t>スウ</t>
    </rPh>
    <phoneticPr fontId="5"/>
  </si>
  <si>
    <t>障害年金</t>
    <rPh sb="0" eb="2">
      <t>ショウガイ</t>
    </rPh>
    <rPh sb="2" eb="4">
      <t>ネンキン</t>
    </rPh>
    <phoneticPr fontId="5"/>
  </si>
  <si>
    <t>老齢年金</t>
    <rPh sb="0" eb="2">
      <t>ロウレイ</t>
    </rPh>
    <rPh sb="2" eb="4">
      <t>ネンキン</t>
    </rPh>
    <phoneticPr fontId="5"/>
  </si>
  <si>
    <t>通算
老齢年金</t>
    <rPh sb="0" eb="2">
      <t>ツウサン</t>
    </rPh>
    <rPh sb="3" eb="5">
      <t>ロウレイ</t>
    </rPh>
    <rPh sb="5" eb="7">
      <t>ネンキン</t>
    </rPh>
    <phoneticPr fontId="5"/>
  </si>
  <si>
    <t>寡婦年金</t>
    <rPh sb="0" eb="2">
      <t>カフ</t>
    </rPh>
    <rPh sb="2" eb="4">
      <t>ネンキン</t>
    </rPh>
    <phoneticPr fontId="5"/>
  </si>
  <si>
    <t>遺族年金</t>
    <phoneticPr fontId="5"/>
  </si>
  <si>
    <t>令和４年度</t>
    <phoneticPr fontId="2"/>
  </si>
  <si>
    <t>資料：国民年金事業概要</t>
    <phoneticPr fontId="2"/>
  </si>
  <si>
    <t>イ.福祉年金</t>
  </si>
  <si>
    <t>障害年金</t>
    <phoneticPr fontId="5"/>
  </si>
  <si>
    <t>令和５年度</t>
    <rPh sb="0" eb="2">
      <t>レイワ</t>
    </rPh>
    <rPh sb="3" eb="4">
      <t>ネン</t>
    </rPh>
    <phoneticPr fontId="2"/>
  </si>
  <si>
    <t>（３）保育園児の推移</t>
  </si>
  <si>
    <t>総計</t>
    <phoneticPr fontId="5"/>
  </si>
  <si>
    <t>桜保育園</t>
    <rPh sb="0" eb="1">
      <t>サクラ</t>
    </rPh>
    <rPh sb="1" eb="4">
      <t>ホイクエン</t>
    </rPh>
    <phoneticPr fontId="5"/>
  </si>
  <si>
    <t>三ツ星保育園</t>
    <rPh sb="0" eb="1">
      <t>ミ</t>
    </rPh>
    <rPh sb="2" eb="3">
      <t>ボシ</t>
    </rPh>
    <rPh sb="3" eb="6">
      <t>ホイクエン</t>
    </rPh>
    <phoneticPr fontId="5"/>
  </si>
  <si>
    <t>徳山聖母保育園</t>
    <rPh sb="0" eb="2">
      <t>トクヤマ</t>
    </rPh>
    <rPh sb="2" eb="4">
      <t>セイボ</t>
    </rPh>
    <rPh sb="4" eb="7">
      <t>ホイクエン</t>
    </rPh>
    <phoneticPr fontId="5"/>
  </si>
  <si>
    <t>令和元年</t>
    <rPh sb="0" eb="1">
      <t>レイ</t>
    </rPh>
    <rPh sb="1" eb="2">
      <t>ワ</t>
    </rPh>
    <rPh sb="2" eb="3">
      <t>ガン</t>
    </rPh>
    <phoneticPr fontId="2"/>
  </si>
  <si>
    <t>令和２年</t>
    <rPh sb="0" eb="1">
      <t>レイ</t>
    </rPh>
    <rPh sb="1" eb="2">
      <t>ワ</t>
    </rPh>
    <phoneticPr fontId="2"/>
  </si>
  <si>
    <t>令和３年</t>
    <rPh sb="0" eb="1">
      <t>レイ</t>
    </rPh>
    <rPh sb="1" eb="2">
      <t>ワ</t>
    </rPh>
    <phoneticPr fontId="2"/>
  </si>
  <si>
    <t>令和４年</t>
    <rPh sb="0" eb="1">
      <t>レイ</t>
    </rPh>
    <rPh sb="1" eb="2">
      <t>ワ</t>
    </rPh>
    <phoneticPr fontId="2"/>
  </si>
  <si>
    <t>令和５年</t>
    <rPh sb="0" eb="1">
      <t>レイ</t>
    </rPh>
    <rPh sb="1" eb="2">
      <t>ワ</t>
    </rPh>
    <phoneticPr fontId="2"/>
  </si>
  <si>
    <t>資料：保育所児童台帳(各年4月1日現在)</t>
  </si>
  <si>
    <t>（４）社会福祉施設の利用状況</t>
  </si>
  <si>
    <t>区分</t>
    <phoneticPr fontId="2"/>
  </si>
  <si>
    <t>年間利用者</t>
  </si>
  <si>
    <t>川根本町中川根高齢者
デイサービスセンター</t>
    <phoneticPr fontId="2"/>
  </si>
  <si>
    <t>川根本町障害福祉サービスセンター
みどりの丘えまつ</t>
    <rPh sb="21" eb="22">
      <t>オカ</t>
    </rPh>
    <phoneticPr fontId="2"/>
  </si>
  <si>
    <t>川根本町本川根福祉センター
（内本川根高齢者デイサービスセンター）</t>
    <rPh sb="0" eb="4">
      <t>カワネホンチョウ</t>
    </rPh>
    <rPh sb="4" eb="7">
      <t>ホンカワネ</t>
    </rPh>
    <rPh sb="7" eb="9">
      <t>フクシ</t>
    </rPh>
    <rPh sb="15" eb="16">
      <t>ウチ</t>
    </rPh>
    <rPh sb="16" eb="19">
      <t>ホンカワネ</t>
    </rPh>
    <rPh sb="19" eb="22">
      <t>コウレイシャ</t>
    </rPh>
    <phoneticPr fontId="2"/>
  </si>
  <si>
    <t>川根本町障害福祉サービスセンター
みどりの丘</t>
    <rPh sb="21" eb="22">
      <t>オカ</t>
    </rPh>
    <phoneticPr fontId="2"/>
  </si>
  <si>
    <t>資料：川根本町社会福祉協議会</t>
    <phoneticPr fontId="2"/>
  </si>
  <si>
    <t>（5）介護保険の推移</t>
  </si>
  <si>
    <t>第1号被保険者</t>
    <rPh sb="0" eb="1">
      <t>ダイ</t>
    </rPh>
    <rPh sb="2" eb="3">
      <t>ゴウ</t>
    </rPh>
    <rPh sb="3" eb="4">
      <t>ヒ</t>
    </rPh>
    <rPh sb="4" eb="7">
      <t>ホケンシャ</t>
    </rPh>
    <phoneticPr fontId="5"/>
  </si>
  <si>
    <t>要介護(要支援）認定者数</t>
    <rPh sb="0" eb="1">
      <t>ヨウ</t>
    </rPh>
    <rPh sb="1" eb="3">
      <t>カイゴ</t>
    </rPh>
    <rPh sb="4" eb="5">
      <t>ヨウ</t>
    </rPh>
    <rPh sb="5" eb="7">
      <t>シエン</t>
    </rPh>
    <rPh sb="8" eb="11">
      <t>ニンテイシャ</t>
    </rPh>
    <rPh sb="11" eb="12">
      <t>スウ</t>
    </rPh>
    <phoneticPr fontId="5"/>
  </si>
  <si>
    <t>居宅介護(支援)サービス受給者数</t>
    <rPh sb="0" eb="2">
      <t>キョタク</t>
    </rPh>
    <rPh sb="2" eb="4">
      <t>カイゴ</t>
    </rPh>
    <rPh sb="5" eb="7">
      <t>シエン</t>
    </rPh>
    <rPh sb="12" eb="14">
      <t>ジュキュウ</t>
    </rPh>
    <rPh sb="14" eb="15">
      <t>シャ</t>
    </rPh>
    <rPh sb="15" eb="16">
      <t>スウ</t>
    </rPh>
    <phoneticPr fontId="5"/>
  </si>
  <si>
    <t>施設介護サービス受給者数</t>
    <rPh sb="0" eb="2">
      <t>シセツ</t>
    </rPh>
    <rPh sb="2" eb="4">
      <t>カイゴ</t>
    </rPh>
    <rPh sb="8" eb="10">
      <t>ジュキュウ</t>
    </rPh>
    <rPh sb="10" eb="11">
      <t>シャ</t>
    </rPh>
    <rPh sb="11" eb="12">
      <t>スウ</t>
    </rPh>
    <phoneticPr fontId="5"/>
  </si>
  <si>
    <t>支　給　額</t>
    <rPh sb="0" eb="1">
      <t>ササ</t>
    </rPh>
    <rPh sb="2" eb="3">
      <t>キュウ</t>
    </rPh>
    <rPh sb="4" eb="5">
      <t>ガク</t>
    </rPh>
    <phoneticPr fontId="5"/>
  </si>
  <si>
    <t>（65歳以上）</t>
    <rPh sb="3" eb="4">
      <t>サイ</t>
    </rPh>
    <rPh sb="4" eb="6">
      <t>イジョウ</t>
    </rPh>
    <phoneticPr fontId="5"/>
  </si>
  <si>
    <t>第2号被保険者</t>
    <rPh sb="0" eb="1">
      <t>ダイ</t>
    </rPh>
    <rPh sb="2" eb="3">
      <t>ゴウ</t>
    </rPh>
    <rPh sb="3" eb="4">
      <t>ヒ</t>
    </rPh>
    <rPh sb="4" eb="7">
      <t>ホケンシャ</t>
    </rPh>
    <phoneticPr fontId="5"/>
  </si>
  <si>
    <t>居宅介護(支援)サービス</t>
    <rPh sb="0" eb="2">
      <t>キョタク</t>
    </rPh>
    <rPh sb="2" eb="4">
      <t>カイゴ</t>
    </rPh>
    <rPh sb="5" eb="7">
      <t>シエン</t>
    </rPh>
    <phoneticPr fontId="5"/>
  </si>
  <si>
    <t>施設介護サービス</t>
    <rPh sb="0" eb="2">
      <t>シセツ</t>
    </rPh>
    <rPh sb="2" eb="4">
      <t>カイゴ</t>
    </rPh>
    <phoneticPr fontId="5"/>
  </si>
  <si>
    <t>単位：人、円</t>
    <phoneticPr fontId="2"/>
  </si>
  <si>
    <t>資料：高齢者福祉課：介護保険事業状況報告年報他</t>
  </si>
  <si>
    <t>（１）交通事故別発生件数</t>
  </si>
  <si>
    <t>人身事故件数</t>
    <rPh sb="0" eb="2">
      <t>ジンシン</t>
    </rPh>
    <rPh sb="2" eb="4">
      <t>ジコ</t>
    </rPh>
    <rPh sb="4" eb="6">
      <t>ケンスウ</t>
    </rPh>
    <phoneticPr fontId="5"/>
  </si>
  <si>
    <t>物損事故件数</t>
    <rPh sb="0" eb="1">
      <t>ブツ</t>
    </rPh>
    <rPh sb="1" eb="2">
      <t>ソン</t>
    </rPh>
    <rPh sb="2" eb="4">
      <t>ジコ</t>
    </rPh>
    <rPh sb="4" eb="6">
      <t>ケンスウ</t>
    </rPh>
    <phoneticPr fontId="5"/>
  </si>
  <si>
    <t>死者</t>
  </si>
  <si>
    <t>傷者</t>
  </si>
  <si>
    <t>資料：島田警察署</t>
  </si>
  <si>
    <t>（2）火災発生件数</t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</si>
  <si>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</si>
  <si>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</si>
  <si>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</si>
  <si>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</si>
  <si>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令和元年</t>
    <rPh sb="0" eb="1">
      <t>レイ</t>
    </rPh>
    <rPh sb="1" eb="2">
      <t>ワ</t>
    </rPh>
    <rPh sb="2" eb="3">
      <t>ガン</t>
    </rPh>
    <rPh sb="3" eb="4">
      <t>ドシ</t>
    </rPh>
    <phoneticPr fontId="5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</si>
  <si>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</si>
  <si>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</si>
  <si>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単位：件数</t>
  </si>
  <si>
    <t>資料：静岡市消防年報</t>
  </si>
  <si>
    <t>（3）救急車出動状況</t>
  </si>
  <si>
    <t>出動回数</t>
    <rPh sb="0" eb="2">
      <t>シュツドウ</t>
    </rPh>
    <rPh sb="2" eb="4">
      <t>カイスウ</t>
    </rPh>
    <phoneticPr fontId="5"/>
  </si>
  <si>
    <t>1日あたり出動回数</t>
    <rPh sb="1" eb="2">
      <t>ニチ</t>
    </rPh>
    <rPh sb="5" eb="7">
      <t>シュツドウ</t>
    </rPh>
    <rPh sb="7" eb="9">
      <t>カイスウ</t>
    </rPh>
    <phoneticPr fontId="5"/>
  </si>
  <si>
    <t>12　交通・消防</t>
    <phoneticPr fontId="2"/>
  </si>
  <si>
    <t>13　道路</t>
  </si>
  <si>
    <t>（１）町道の状況</t>
  </si>
  <si>
    <t>総延長</t>
    <rPh sb="0" eb="3">
      <t>ソウエンチョウ</t>
    </rPh>
    <phoneticPr fontId="2"/>
  </si>
  <si>
    <t>重複延長</t>
    <rPh sb="0" eb="2">
      <t>チョウフク</t>
    </rPh>
    <rPh sb="2" eb="4">
      <t>エンチョウ</t>
    </rPh>
    <phoneticPr fontId="2"/>
  </si>
  <si>
    <t>未使用延長</t>
    <rPh sb="0" eb="3">
      <t>ミシヨウ</t>
    </rPh>
    <rPh sb="3" eb="5">
      <t>エンチョウ</t>
    </rPh>
    <phoneticPr fontId="2"/>
  </si>
  <si>
    <t>実延長</t>
    <rPh sb="0" eb="1">
      <t>ジツ</t>
    </rPh>
    <rPh sb="1" eb="3">
      <t>エンチョウ</t>
    </rPh>
    <phoneticPr fontId="2"/>
  </si>
  <si>
    <t>実延長の内訳</t>
    <rPh sb="0" eb="1">
      <t>ジツ</t>
    </rPh>
    <rPh sb="1" eb="3">
      <t>エンチョウ</t>
    </rPh>
    <rPh sb="4" eb="6">
      <t>ウチワケ</t>
    </rPh>
    <phoneticPr fontId="2"/>
  </si>
  <si>
    <t>舗装済延長</t>
    <rPh sb="0" eb="3">
      <t>ホソウズミ</t>
    </rPh>
    <rPh sb="3" eb="5">
      <t>エンチョウ</t>
    </rPh>
    <phoneticPr fontId="2"/>
  </si>
  <si>
    <t>舗装率</t>
    <rPh sb="0" eb="2">
      <t>ホソウ</t>
    </rPh>
    <rPh sb="2" eb="3">
      <t>リツ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</si>
  <si>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</si>
  <si>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</si>
  <si>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トンネル</t>
    <phoneticPr fontId="2"/>
  </si>
  <si>
    <t>単位：ｍ、％</t>
  </si>
  <si>
    <t>資料：道路現況調書（令和6年4月1日現在）</t>
  </si>
  <si>
    <t>（２）町道幅員別舗装状況</t>
  </si>
  <si>
    <t>舗装済延長</t>
    <rPh sb="0" eb="2">
      <t>ホソウ</t>
    </rPh>
    <rPh sb="2" eb="3">
      <t>ス</t>
    </rPh>
    <rPh sb="3" eb="5">
      <t>エンチョウ</t>
    </rPh>
    <phoneticPr fontId="5"/>
  </si>
  <si>
    <t>未舗装</t>
    <rPh sb="0" eb="1">
      <t>ミ</t>
    </rPh>
    <rPh sb="1" eb="3">
      <t>ホソウ</t>
    </rPh>
    <phoneticPr fontId="5"/>
  </si>
  <si>
    <t>アスファルト</t>
    <phoneticPr fontId="5"/>
  </si>
  <si>
    <t>セメント</t>
    <phoneticPr fontId="5"/>
  </si>
  <si>
    <t>14.0以上</t>
    <rPh sb="4" eb="6">
      <t>イジョウ</t>
    </rPh>
    <phoneticPr fontId="5"/>
  </si>
  <si>
    <t>10.0～14.0</t>
    <phoneticPr fontId="5"/>
  </si>
  <si>
    <t>8.5～10.0</t>
    <phoneticPr fontId="5"/>
  </si>
  <si>
    <t>6.5～8.5</t>
    <phoneticPr fontId="5"/>
  </si>
  <si>
    <t>5.5～6.5</t>
    <phoneticPr fontId="5"/>
  </si>
  <si>
    <t>4.5～5.5</t>
    <phoneticPr fontId="5"/>
  </si>
  <si>
    <t>3.5～4.5</t>
    <phoneticPr fontId="5"/>
  </si>
  <si>
    <t>2.5～3.5</t>
    <phoneticPr fontId="5"/>
  </si>
  <si>
    <t>1.5～2.5</t>
    <phoneticPr fontId="5"/>
  </si>
  <si>
    <t>小計</t>
    <rPh sb="0" eb="2">
      <t>ショウケイ</t>
    </rPh>
    <phoneticPr fontId="5"/>
  </si>
  <si>
    <t>1.5未満</t>
    <rPh sb="3" eb="5">
      <t>ミマン</t>
    </rPh>
    <phoneticPr fontId="5"/>
  </si>
  <si>
    <t>（令和6年4月1日現在）単位：ｍ</t>
  </si>
  <si>
    <t>資料：道路現況調書</t>
  </si>
  <si>
    <t>（３）農道の状況</t>
  </si>
  <si>
    <t>道路延長</t>
    <rPh sb="0" eb="2">
      <t>ドウロ</t>
    </rPh>
    <rPh sb="2" eb="4">
      <t>エンチョウ</t>
    </rPh>
    <phoneticPr fontId="5"/>
  </si>
  <si>
    <t>舗装率</t>
    <rPh sb="0" eb="2">
      <t>ホソウ</t>
    </rPh>
    <rPh sb="2" eb="3">
      <t>リツ</t>
    </rPh>
    <phoneticPr fontId="5"/>
  </si>
  <si>
    <t>（令和6年4月1日現在）単位：ｍ、％</t>
  </si>
  <si>
    <t>資料：農道整備状況調査調査票（農林水産省）</t>
  </si>
  <si>
    <t>（４）林道の状況</t>
  </si>
  <si>
    <t>資料：建設課民有林林道現況台帳</t>
  </si>
  <si>
    <t>（５）国道・県道の状況</t>
  </si>
  <si>
    <t>実延長</t>
    <rPh sb="0" eb="1">
      <t>ジツ</t>
    </rPh>
    <rPh sb="1" eb="3">
      <t>エンチョウ</t>
    </rPh>
    <phoneticPr fontId="5"/>
  </si>
  <si>
    <t>橋梁</t>
    <rPh sb="0" eb="2">
      <t>キョウリョウ</t>
    </rPh>
    <phoneticPr fontId="5"/>
  </si>
  <si>
    <t>トンネル</t>
    <phoneticPr fontId="5"/>
  </si>
  <si>
    <t>箇所</t>
    <rPh sb="0" eb="2">
      <t>カショ</t>
    </rPh>
    <phoneticPr fontId="5"/>
  </si>
  <si>
    <t>延長</t>
    <rPh sb="0" eb="2">
      <t>エンチョウ</t>
    </rPh>
    <phoneticPr fontId="5"/>
  </si>
  <si>
    <t>国道362号</t>
    <rPh sb="0" eb="2">
      <t>コクドウ</t>
    </rPh>
    <rPh sb="5" eb="6">
      <t>ゴウ</t>
    </rPh>
    <phoneticPr fontId="5"/>
  </si>
  <si>
    <t>国道473号</t>
    <rPh sb="0" eb="2">
      <t>コクドウ</t>
    </rPh>
    <rPh sb="5" eb="6">
      <t>ゴウ</t>
    </rPh>
    <phoneticPr fontId="5"/>
  </si>
  <si>
    <t>県道川根寸又峡線</t>
    <rPh sb="0" eb="2">
      <t>ケンドウ</t>
    </rPh>
    <rPh sb="2" eb="4">
      <t>カワネ</t>
    </rPh>
    <rPh sb="4" eb="5">
      <t>スン</t>
    </rPh>
    <rPh sb="5" eb="6">
      <t>マタ</t>
    </rPh>
    <rPh sb="6" eb="7">
      <t>キョウ</t>
    </rPh>
    <rPh sb="7" eb="8">
      <t>セン</t>
    </rPh>
    <phoneticPr fontId="5"/>
  </si>
  <si>
    <t>県道接岨峡線</t>
    <rPh sb="0" eb="2">
      <t>ケンドウ</t>
    </rPh>
    <rPh sb="2" eb="3">
      <t>セツ</t>
    </rPh>
    <rPh sb="3" eb="4">
      <t>ソ</t>
    </rPh>
    <rPh sb="4" eb="5">
      <t>キョウ</t>
    </rPh>
    <rPh sb="5" eb="6">
      <t>セン</t>
    </rPh>
    <phoneticPr fontId="5"/>
  </si>
  <si>
    <t>春野下泉停車場線</t>
    <rPh sb="0" eb="2">
      <t>ハルノ</t>
    </rPh>
    <rPh sb="2" eb="3">
      <t>シモ</t>
    </rPh>
    <rPh sb="3" eb="4">
      <t>イズミ</t>
    </rPh>
    <rPh sb="4" eb="6">
      <t>テイシャ</t>
    </rPh>
    <rPh sb="6" eb="7">
      <t>ジョウ</t>
    </rPh>
    <rPh sb="7" eb="8">
      <t>セン</t>
    </rPh>
    <phoneticPr fontId="5"/>
  </si>
  <si>
    <t>資料：静岡県道路現況調書</t>
  </si>
  <si>
    <t>（４）消防団の状況と防災機材</t>
  </si>
  <si>
    <t>本部</t>
    <rPh sb="0" eb="2">
      <t>ホンブ</t>
    </rPh>
    <phoneticPr fontId="5"/>
  </si>
  <si>
    <t>　接岨
　大間
１奥泉・大谷
　沢間・桑野山
　千頭西・東
　寺馬</t>
    <rPh sb="1" eb="3">
      <t>セッソ</t>
    </rPh>
    <rPh sb="5" eb="7">
      <t>オオマ</t>
    </rPh>
    <rPh sb="9" eb="11">
      <t>オクイズミ</t>
    </rPh>
    <rPh sb="12" eb="14">
      <t>オオタニ</t>
    </rPh>
    <phoneticPr fontId="5"/>
  </si>
  <si>
    <t>　小長井・平栗
　上岸・前山
２洗富・小幡
　坂京
　田代・柳三
　崎平・青部</t>
    <rPh sb="1" eb="4">
      <t>コナガイ</t>
    </rPh>
    <rPh sb="5" eb="7">
      <t>ヒラクリ</t>
    </rPh>
    <rPh sb="9" eb="11">
      <t>カミキシ</t>
    </rPh>
    <rPh sb="12" eb="14">
      <t>マエヤマ</t>
    </rPh>
    <rPh sb="16" eb="17">
      <t>アラ</t>
    </rPh>
    <rPh sb="17" eb="18">
      <t>トミ</t>
    </rPh>
    <rPh sb="19" eb="21">
      <t>コハタ</t>
    </rPh>
    <phoneticPr fontId="5"/>
  </si>
  <si>
    <t xml:space="preserve">　 
 ５元藤川
　 徳山
</t>
    <rPh sb="11" eb="13">
      <t>トクヤマ</t>
    </rPh>
    <phoneticPr fontId="5"/>
  </si>
  <si>
    <t>団員数(人）</t>
    <rPh sb="0" eb="2">
      <t>ダンイン</t>
    </rPh>
    <rPh sb="2" eb="3">
      <t>スウ</t>
    </rPh>
    <rPh sb="4" eb="5">
      <t>ヒト</t>
    </rPh>
    <phoneticPr fontId="5"/>
  </si>
  <si>
    <t>消防施設</t>
    <rPh sb="0" eb="2">
      <t>ショウボウ</t>
    </rPh>
    <rPh sb="2" eb="4">
      <t>シセツ</t>
    </rPh>
    <phoneticPr fontId="5"/>
  </si>
  <si>
    <t>自動車ポンプ（台）</t>
    <rPh sb="0" eb="3">
      <t>ジドウシャ</t>
    </rPh>
    <rPh sb="7" eb="8">
      <t>ダイ</t>
    </rPh>
    <phoneticPr fontId="5"/>
  </si>
  <si>
    <t>小型ポンプ（台）</t>
    <rPh sb="0" eb="2">
      <t>コガタ</t>
    </rPh>
    <rPh sb="6" eb="7">
      <t>ダイ</t>
    </rPh>
    <phoneticPr fontId="5"/>
  </si>
  <si>
    <t>積載車（台）</t>
    <rPh sb="0" eb="2">
      <t>セキサイ</t>
    </rPh>
    <rPh sb="2" eb="3">
      <t>シャ</t>
    </rPh>
    <rPh sb="4" eb="5">
      <t>ダイ</t>
    </rPh>
    <phoneticPr fontId="5"/>
  </si>
  <si>
    <t>水槽車（台）</t>
    <rPh sb="0" eb="2">
      <t>スイソウ</t>
    </rPh>
    <rPh sb="2" eb="3">
      <t>シャ</t>
    </rPh>
    <rPh sb="3" eb="4">
      <t>ミズグルマ</t>
    </rPh>
    <rPh sb="4" eb="5">
      <t>ダイ</t>
    </rPh>
    <phoneticPr fontId="2"/>
  </si>
  <si>
    <t>防火水槽（基）</t>
    <rPh sb="0" eb="2">
      <t>ボウカ</t>
    </rPh>
    <rPh sb="2" eb="4">
      <t>スイソウ</t>
    </rPh>
    <rPh sb="5" eb="6">
      <t>キ</t>
    </rPh>
    <phoneticPr fontId="5"/>
  </si>
  <si>
    <t>消火栓（基）</t>
    <rPh sb="0" eb="3">
      <t>ショウカセン</t>
    </rPh>
    <rPh sb="4" eb="5">
      <t>キ</t>
    </rPh>
    <phoneticPr fontId="5"/>
  </si>
  <si>
    <t>防災機材</t>
    <rPh sb="0" eb="2">
      <t>ボウサイ</t>
    </rPh>
    <rPh sb="2" eb="4">
      <t>キザイ</t>
    </rPh>
    <phoneticPr fontId="5"/>
  </si>
  <si>
    <t>発電機投光機（台）</t>
    <rPh sb="0" eb="2">
      <t>ハツデン</t>
    </rPh>
    <rPh sb="2" eb="3">
      <t>キ</t>
    </rPh>
    <rPh sb="3" eb="5">
      <t>トウコウ</t>
    </rPh>
    <rPh sb="5" eb="6">
      <t>キ</t>
    </rPh>
    <rPh sb="7" eb="8">
      <t>ダイ</t>
    </rPh>
    <phoneticPr fontId="5"/>
  </si>
  <si>
    <t>行政無線機（台）</t>
    <rPh sb="0" eb="2">
      <t>ギョウセイ</t>
    </rPh>
    <rPh sb="2" eb="5">
      <t>ムセンキ</t>
    </rPh>
    <rPh sb="6" eb="7">
      <t>ダイ</t>
    </rPh>
    <phoneticPr fontId="5"/>
  </si>
  <si>
    <t>担架（台）</t>
    <rPh sb="0" eb="2">
      <t>タンカ</t>
    </rPh>
    <phoneticPr fontId="5"/>
  </si>
  <si>
    <t>チェンソー（台）</t>
    <phoneticPr fontId="5"/>
  </si>
  <si>
    <t xml:space="preserve">  水川・上長尾
６高郷・八中
　田野口</t>
    <rPh sb="2" eb="4">
      <t>ミズカワ</t>
    </rPh>
    <rPh sb="5" eb="6">
      <t>カミ</t>
    </rPh>
    <rPh sb="6" eb="8">
      <t>ナガオ</t>
    </rPh>
    <rPh sb="10" eb="12">
      <t>タカゴウ</t>
    </rPh>
    <rPh sb="13" eb="15">
      <t>ハチナカ</t>
    </rPh>
    <rPh sb="17" eb="20">
      <t>タノクチ</t>
    </rPh>
    <phoneticPr fontId="5"/>
  </si>
  <si>
    <t>　資料：危機管理課（令和5年4月）</t>
  </si>
  <si>
    <t>14　行政・財政</t>
  </si>
  <si>
    <t>（1）選挙人名簿登録者</t>
  </si>
  <si>
    <t>年次</t>
    <rPh sb="0" eb="2">
      <t>ネンジ</t>
    </rPh>
    <phoneticPr fontId="5"/>
  </si>
  <si>
    <t>令和元年</t>
    <rPh sb="0" eb="2">
      <t>レイワ</t>
    </rPh>
    <rPh sb="2" eb="3">
      <t>ゲン</t>
    </rPh>
    <phoneticPr fontId="2"/>
  </si>
  <si>
    <t>資料：総務課（各年9月3日現在）</t>
  </si>
  <si>
    <t>（2）選挙執行状況</t>
  </si>
  <si>
    <t>選挙名</t>
    <rPh sb="0" eb="2">
      <t>センキョ</t>
    </rPh>
    <rPh sb="2" eb="3">
      <t>メイ</t>
    </rPh>
    <phoneticPr fontId="5"/>
  </si>
  <si>
    <t>執行年月日</t>
    <rPh sb="0" eb="2">
      <t>シッコウ</t>
    </rPh>
    <rPh sb="2" eb="5">
      <t>ネンガッピ</t>
    </rPh>
    <phoneticPr fontId="5"/>
  </si>
  <si>
    <r>
      <t xml:space="preserve">当日
</t>
    </r>
    <r>
      <rPr>
        <sz val="9"/>
        <color theme="1"/>
        <rFont val="ＭＳ 明朝"/>
        <family val="1"/>
        <charset val="128"/>
      </rPr>
      <t>有権者数</t>
    </r>
    <rPh sb="0" eb="2">
      <t>トウジツ</t>
    </rPh>
    <rPh sb="3" eb="6">
      <t>ユウケンシャ</t>
    </rPh>
    <rPh sb="6" eb="7">
      <t>スウ</t>
    </rPh>
    <phoneticPr fontId="5"/>
  </si>
  <si>
    <t>投票者数</t>
    <rPh sb="0" eb="3">
      <t>トウヒョウシャ</t>
    </rPh>
    <rPh sb="3" eb="4">
      <t>スウ</t>
    </rPh>
    <phoneticPr fontId="5"/>
  </si>
  <si>
    <t>投票率（％）</t>
    <rPh sb="0" eb="2">
      <t>トウヒョウ</t>
    </rPh>
    <rPh sb="2" eb="3">
      <t>リツ</t>
    </rPh>
    <phoneticPr fontId="5"/>
  </si>
  <si>
    <t>川根本町長解職・川根本町議会議員解散投票</t>
    <rPh sb="0" eb="4">
      <t>カワネホンチョウ</t>
    </rPh>
    <rPh sb="4" eb="5">
      <t>チョウ</t>
    </rPh>
    <rPh sb="5" eb="7">
      <t>カイショク</t>
    </rPh>
    <rPh sb="8" eb="12">
      <t>カワネホンチョウ</t>
    </rPh>
    <rPh sb="12" eb="14">
      <t>ギカイ</t>
    </rPh>
    <rPh sb="14" eb="16">
      <t>ギイン</t>
    </rPh>
    <rPh sb="16" eb="18">
      <t>カイサン</t>
    </rPh>
    <rPh sb="18" eb="20">
      <t>トウヒョウ</t>
    </rPh>
    <phoneticPr fontId="2"/>
  </si>
  <si>
    <t>川根本町議会議員補欠選挙</t>
    <rPh sb="0" eb="2">
      <t>カワネ</t>
    </rPh>
    <rPh sb="2" eb="4">
      <t>ホンチョウ</t>
    </rPh>
    <rPh sb="4" eb="6">
      <t>ギカイ</t>
    </rPh>
    <rPh sb="6" eb="8">
      <t>ギイン</t>
    </rPh>
    <rPh sb="8" eb="10">
      <t>ホケツ</t>
    </rPh>
    <rPh sb="10" eb="12">
      <t>センキョ</t>
    </rPh>
    <phoneticPr fontId="2"/>
  </si>
  <si>
    <t>衆議院議員総選挙</t>
    <rPh sb="0" eb="3">
      <t>シュウギイン</t>
    </rPh>
    <rPh sb="3" eb="5">
      <t>ギイン</t>
    </rPh>
    <rPh sb="5" eb="8">
      <t>ソウセンキョ</t>
    </rPh>
    <phoneticPr fontId="2"/>
  </si>
  <si>
    <t>静岡県知事選挙</t>
    <rPh sb="0" eb="3">
      <t>シズオカケン</t>
    </rPh>
    <rPh sb="3" eb="5">
      <t>チジ</t>
    </rPh>
    <rPh sb="5" eb="7">
      <t>センキョ</t>
    </rPh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</si>
  <si>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</si>
  <si>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川根本町長選挙</t>
    <rPh sb="0" eb="4">
      <t>カワネホンチョウ</t>
    </rPh>
    <rPh sb="4" eb="5">
      <t>チョウ</t>
    </rPh>
    <rPh sb="5" eb="7">
      <t>センキョ</t>
    </rPh>
    <phoneticPr fontId="2"/>
  </si>
  <si>
    <t>川根本町議会議員選挙</t>
    <rPh sb="0" eb="4">
      <t>カワネホンチョウ</t>
    </rPh>
    <rPh sb="4" eb="6">
      <t>ギカイ</t>
    </rPh>
    <rPh sb="6" eb="8">
      <t>ギイン</t>
    </rPh>
    <rPh sb="8" eb="10">
      <t>センキョ</t>
    </rPh>
    <phoneticPr fontId="2"/>
  </si>
  <si>
    <t>静岡県議会議員選挙
（島田市・榛原郡北部）</t>
    <rPh sb="0" eb="3">
      <t>シズオカケン</t>
    </rPh>
    <rPh sb="3" eb="5">
      <t>ギカイ</t>
    </rPh>
    <rPh sb="5" eb="7">
      <t>ギイン</t>
    </rPh>
    <rPh sb="7" eb="9">
      <t>センキョ</t>
    </rPh>
    <rPh sb="11" eb="14">
      <t>シマダシ</t>
    </rPh>
    <rPh sb="15" eb="18">
      <t>ハイバラグン</t>
    </rPh>
    <rPh sb="18" eb="20">
      <t>ホクブ</t>
    </rPh>
    <phoneticPr fontId="2"/>
  </si>
  <si>
    <t>参議院議員総選挙</t>
    <rPh sb="0" eb="3">
      <t>サンギイン</t>
    </rPh>
    <rPh sb="3" eb="5">
      <t>ギイン</t>
    </rPh>
    <rPh sb="5" eb="8">
      <t>ソウセンキョ</t>
    </rPh>
    <phoneticPr fontId="2"/>
  </si>
  <si>
    <t>無投票</t>
    <rPh sb="0" eb="3">
      <t>ムトウヒョウ</t>
    </rPh>
    <phoneticPr fontId="2"/>
  </si>
  <si>
    <t>静岡県議会議員選挙
（島田市・川根本町）</t>
    <rPh sb="0" eb="3">
      <t>シズオカケン</t>
    </rPh>
    <rPh sb="3" eb="5">
      <t>ギカイ</t>
    </rPh>
    <rPh sb="5" eb="7">
      <t>ギイン</t>
    </rPh>
    <rPh sb="7" eb="9">
      <t>センキョ</t>
    </rPh>
    <rPh sb="11" eb="14">
      <t>シマダシ</t>
    </rPh>
    <rPh sb="15" eb="18">
      <t>カワネホン</t>
    </rPh>
    <rPh sb="18" eb="19">
      <t>マチ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</si>
  <si>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</si>
  <si>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令和元年７月21日</t>
    <rPh sb="0" eb="2">
      <t>レイワ</t>
    </rPh>
    <rPh sb="2" eb="3">
      <t>ゲン</t>
    </rPh>
    <rPh sb="3" eb="4">
      <t>ネン</t>
    </rPh>
    <rPh sb="5" eb="6">
      <t>ガツ</t>
    </rPh>
    <rPh sb="8" eb="9">
      <t>ヒ</t>
    </rPh>
    <phoneticPr fontId="2"/>
  </si>
  <si>
    <t>参議院静岡県選出議員補欠選挙</t>
    <rPh sb="0" eb="3">
      <t>サンギイン</t>
    </rPh>
    <rPh sb="3" eb="6">
      <t>シズオカケン</t>
    </rPh>
    <rPh sb="6" eb="8">
      <t>センシュツ</t>
    </rPh>
    <rPh sb="8" eb="10">
      <t>ギイン</t>
    </rPh>
    <rPh sb="10" eb="12">
      <t>ホケツ</t>
    </rPh>
    <rPh sb="12" eb="14">
      <t>センキョ</t>
    </rPh>
    <phoneticPr fontId="2"/>
  </si>
  <si>
    <t>（3）普通会計歳入決算額の状況</t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</si>
  <si>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</si>
  <si>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phoneticPr fontId="5"/>
  </si>
  <si>
    <t>決算額</t>
    <rPh sb="0" eb="2">
      <t>ケッサン</t>
    </rPh>
    <rPh sb="2" eb="3">
      <t>ガク</t>
    </rPh>
    <phoneticPr fontId="5"/>
  </si>
  <si>
    <t>構成比</t>
    <rPh sb="0" eb="3">
      <t>コウセイヒ</t>
    </rPh>
    <phoneticPr fontId="5"/>
  </si>
  <si>
    <t>町税</t>
    <rPh sb="0" eb="2">
      <t>チョウゼイ</t>
    </rPh>
    <phoneticPr fontId="5"/>
  </si>
  <si>
    <t>利子割交付金</t>
    <rPh sb="0" eb="2">
      <t>リシ</t>
    </rPh>
    <rPh sb="2" eb="3">
      <t>ワ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</si>
  <si>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</si>
  <si>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</t>
    </rPh>
    <rPh sb="8" eb="11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</si>
  <si>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</si>
  <si>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</si>
  <si>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</si>
  <si>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</si>
  <si>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</si>
  <si>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地方交付税</t>
    <rPh sb="0" eb="2">
      <t>チホウ</t>
    </rPh>
    <rPh sb="2" eb="5">
      <t>コウフゼイ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</si>
  <si>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</si>
  <si>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</si>
  <si>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</si>
  <si>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</si>
  <si>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</si>
  <si>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</si>
  <si>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財産収入</t>
    <rPh sb="0" eb="2">
      <t>ザイサン</t>
    </rPh>
    <rPh sb="2" eb="4">
      <t>シュウニュウ</t>
    </rPh>
    <phoneticPr fontId="5"/>
  </si>
  <si>
    <t>寄付金</t>
    <rPh sb="0" eb="3">
      <t>キフキン</t>
    </rPh>
    <phoneticPr fontId="5"/>
  </si>
  <si>
    <t>繰入金</t>
    <rPh sb="0" eb="2">
      <t>クリイレ</t>
    </rPh>
    <rPh sb="2" eb="3">
      <t>キン</t>
    </rPh>
    <phoneticPr fontId="5"/>
  </si>
  <si>
    <t>繰越金</t>
    <rPh sb="0" eb="2">
      <t>クリコシ</t>
    </rPh>
    <rPh sb="2" eb="3">
      <t>キン</t>
    </rPh>
    <phoneticPr fontId="5"/>
  </si>
  <si>
    <t>諸収入</t>
    <rPh sb="0" eb="1">
      <t>ショ</t>
    </rPh>
    <rPh sb="1" eb="3">
      <t>シュウニュウ</t>
    </rPh>
    <phoneticPr fontId="5"/>
  </si>
  <si>
    <t>町債</t>
    <rPh sb="0" eb="1">
      <t>チョウ</t>
    </rPh>
    <rPh sb="1" eb="2">
      <t>サイ</t>
    </rPh>
    <phoneticPr fontId="5"/>
  </si>
  <si>
    <t>歳入合計</t>
    <rPh sb="0" eb="2">
      <t>サイニュウ</t>
    </rPh>
    <rPh sb="2" eb="4">
      <t>ゴウケイ</t>
    </rPh>
    <phoneticPr fontId="5"/>
  </si>
  <si>
    <t>単位：千円、％</t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</si>
  <si>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</si>
  <si>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</si>
  <si>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令和5年度</t>
    <rPh sb="0" eb="2">
      <t>レイワ</t>
    </rPh>
    <rPh sb="3" eb="5">
      <t>ネンド</t>
    </rPh>
    <phoneticPr fontId="5"/>
  </si>
  <si>
    <t>資料：市町財政の状況</t>
  </si>
  <si>
    <t>※構成比については、費目ごとに四捨五入しているため、合計が100にならない場合がある。</t>
  </si>
  <si>
    <t>（4）普通会計歳出性質別決算額の状況</t>
  </si>
  <si>
    <t>人件費</t>
    <rPh sb="0" eb="3">
      <t>ジンケンヒ</t>
    </rPh>
    <phoneticPr fontId="5"/>
  </si>
  <si>
    <t>物件費</t>
    <rPh sb="0" eb="1">
      <t>ブツ</t>
    </rPh>
    <rPh sb="1" eb="2">
      <t>ケン</t>
    </rPh>
    <rPh sb="2" eb="3">
      <t>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</si>
  <si>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</si>
  <si>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扶助費</t>
    <rPh sb="0" eb="2">
      <t>フジョ</t>
    </rPh>
    <rPh sb="2" eb="3">
      <t>ヒ</t>
    </rPh>
    <phoneticPr fontId="5"/>
  </si>
  <si>
    <t>補助費等</t>
    <rPh sb="0" eb="2">
      <t>ホジョ</t>
    </rPh>
    <rPh sb="2" eb="3">
      <t>ヒ</t>
    </rPh>
    <rPh sb="3" eb="4">
      <t>ナド</t>
    </rPh>
    <phoneticPr fontId="5"/>
  </si>
  <si>
    <t>投資的経費</t>
    <rPh sb="0" eb="3">
      <t>トウシテキ</t>
    </rPh>
    <rPh sb="3" eb="5">
      <t>ケイヒ</t>
    </rPh>
    <phoneticPr fontId="5"/>
  </si>
  <si>
    <t>普通建設
事業費</t>
    <rPh sb="0" eb="2">
      <t>フツウ</t>
    </rPh>
    <rPh sb="2" eb="4">
      <t>ケンセツ</t>
    </rPh>
    <rPh sb="5" eb="8">
      <t>ジギョウヒ</t>
    </rPh>
    <phoneticPr fontId="5"/>
  </si>
  <si>
    <t>補助事業</t>
    <rPh sb="0" eb="2">
      <t>ホジョ</t>
    </rPh>
    <rPh sb="2" eb="4">
      <t>ジギョウ</t>
    </rPh>
    <phoneticPr fontId="5"/>
  </si>
  <si>
    <t>単独事業</t>
    <rPh sb="0" eb="2">
      <t>タンドク</t>
    </rPh>
    <rPh sb="2" eb="4">
      <t>ジギョウ</t>
    </rPh>
    <phoneticPr fontId="5"/>
  </si>
  <si>
    <t>県営事業</t>
    <rPh sb="0" eb="2">
      <t>ケンエイ</t>
    </rPh>
    <rPh sb="2" eb="4">
      <t>ジギョウ</t>
    </rPh>
    <phoneticPr fontId="5"/>
  </si>
  <si>
    <t>災害復旧事業費</t>
    <rPh sb="0" eb="2">
      <t>サイガイ</t>
    </rPh>
    <rPh sb="2" eb="4">
      <t>フッキュウ</t>
    </rPh>
    <rPh sb="4" eb="7">
      <t>ジギョウヒ</t>
    </rPh>
    <phoneticPr fontId="5"/>
  </si>
  <si>
    <t>補助災害</t>
    <rPh sb="0" eb="2">
      <t>ホジョ</t>
    </rPh>
    <rPh sb="2" eb="4">
      <t>サイガイ</t>
    </rPh>
    <phoneticPr fontId="5"/>
  </si>
  <si>
    <t>単独災害</t>
    <rPh sb="0" eb="2">
      <t>タンドク</t>
    </rPh>
    <rPh sb="2" eb="4">
      <t>サイガイ</t>
    </rPh>
    <phoneticPr fontId="5"/>
  </si>
  <si>
    <t>公債費</t>
    <rPh sb="0" eb="3">
      <t>コウサイヒ</t>
    </rPh>
    <phoneticPr fontId="5"/>
  </si>
  <si>
    <t>積立金</t>
    <rPh sb="0" eb="2">
      <t>ツミタテ</t>
    </rPh>
    <rPh sb="2" eb="3">
      <t>キン</t>
    </rPh>
    <phoneticPr fontId="5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</si>
  <si>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5"/>
  </si>
  <si>
    <t>繰出金</t>
    <rPh sb="0" eb="2">
      <t>クリダ</t>
    </rPh>
    <rPh sb="2" eb="3">
      <t>キン</t>
    </rPh>
    <phoneticPr fontId="5"/>
  </si>
  <si>
    <t>歳出合計</t>
    <rPh sb="0" eb="2">
      <t>サイシュツ</t>
    </rPh>
    <rPh sb="2" eb="4">
      <t>ゴウケイ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</si>
  <si>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</si>
  <si>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令和5年度</t>
    <rPh sb="0" eb="2">
      <t>レイワ</t>
    </rPh>
    <rPh sb="3" eb="4">
      <t>ネン</t>
    </rPh>
    <rPh sb="4" eb="5">
      <t>ド</t>
    </rPh>
    <phoneticPr fontId="5"/>
  </si>
  <si>
    <t>災害復旧事業費</t>
    <phoneticPr fontId="5"/>
  </si>
  <si>
    <t>（5）普通会計歳出目的別決算額の状況</t>
  </si>
  <si>
    <t>議会費</t>
    <rPh sb="0" eb="2">
      <t>ギカイ</t>
    </rPh>
    <rPh sb="2" eb="3">
      <t>ヒ</t>
    </rPh>
    <phoneticPr fontId="5"/>
  </si>
  <si>
    <t>総務費</t>
    <rPh sb="0" eb="3">
      <t>ソウムヒ</t>
    </rPh>
    <phoneticPr fontId="5"/>
  </si>
  <si>
    <t>民生費</t>
    <rPh sb="0" eb="2">
      <t>ミンセイ</t>
    </rPh>
    <rPh sb="2" eb="3">
      <t>ヒ</t>
    </rPh>
    <phoneticPr fontId="5"/>
  </si>
  <si>
    <t>衛生費</t>
    <rPh sb="0" eb="3">
      <t>エイセイヒ</t>
    </rPh>
    <phoneticPr fontId="5"/>
  </si>
  <si>
    <t>労働費</t>
    <rPh sb="0" eb="3">
      <t>ロウドウヒ</t>
    </rPh>
    <phoneticPr fontId="5"/>
  </si>
  <si>
    <t>農林水産費</t>
    <rPh sb="0" eb="2">
      <t>ノウリン</t>
    </rPh>
    <rPh sb="2" eb="4">
      <t>スイサン</t>
    </rPh>
    <rPh sb="4" eb="5">
      <t>ヒ</t>
    </rPh>
    <phoneticPr fontId="5"/>
  </si>
  <si>
    <t>商工費</t>
    <rPh sb="0" eb="2">
      <t>ショウコウ</t>
    </rPh>
    <rPh sb="2" eb="3">
      <t>ヒ</t>
    </rPh>
    <phoneticPr fontId="5"/>
  </si>
  <si>
    <t>土木費</t>
    <rPh sb="0" eb="2">
      <t>ドボク</t>
    </rPh>
    <rPh sb="2" eb="3">
      <t>ヒ</t>
    </rPh>
    <phoneticPr fontId="5"/>
  </si>
  <si>
    <t>消防費</t>
    <rPh sb="0" eb="2">
      <t>ショウボウ</t>
    </rPh>
    <rPh sb="2" eb="3">
      <t>ヒ</t>
    </rPh>
    <phoneticPr fontId="5"/>
  </si>
  <si>
    <t>教育費</t>
    <rPh sb="0" eb="3">
      <t>キョウイクヒ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</si>
  <si>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</si>
  <si>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令和5年度</t>
    <rPh sb="0" eb="2">
      <t>レイワ</t>
    </rPh>
    <rPh sb="3" eb="5">
      <t>ネンド</t>
    </rPh>
    <rPh sb="4" eb="5">
      <t>ド</t>
    </rPh>
    <phoneticPr fontId="5"/>
  </si>
  <si>
    <t>※構成費については、費目ごとに四捨五入しているため、合計が100にならない場合がある。</t>
  </si>
  <si>
    <t>（6）特別会計歳入歳出別決算額の状況</t>
  </si>
  <si>
    <t>令和2年度</t>
    <rPh sb="0" eb="2">
      <t>レイワ</t>
    </rPh>
    <rPh sb="3" eb="4">
      <t>ネン</t>
    </rPh>
    <rPh sb="4" eb="5">
      <t>ド</t>
    </rPh>
    <phoneticPr fontId="5"/>
  </si>
  <si>
    <t>歳入</t>
    <rPh sb="0" eb="2">
      <t>サイニュウ</t>
    </rPh>
    <phoneticPr fontId="5"/>
  </si>
  <si>
    <t>歳出</t>
    <rPh sb="0" eb="2">
      <t>サイシュツ</t>
    </rPh>
    <phoneticPr fontId="5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</si>
  <si>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5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</si>
  <si>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5"/>
  </si>
  <si>
    <t>簡易水道事業特別会計</t>
    <rPh sb="0" eb="2">
      <t>カンイ</t>
    </rPh>
    <rPh sb="2" eb="4">
      <t>スイドウ</t>
    </rPh>
    <rPh sb="4" eb="5">
      <t>ゴト</t>
    </rPh>
    <rPh sb="5" eb="6">
      <t>ギョウ</t>
    </rPh>
    <rPh sb="6" eb="8">
      <t>トクベツ</t>
    </rPh>
    <rPh sb="8" eb="10">
      <t>カイケイ</t>
    </rPh>
    <phoneticPr fontId="5"/>
  </si>
  <si>
    <t>温泉事業特別会計</t>
    <rPh sb="0" eb="2">
      <t>オンセン</t>
    </rPh>
    <rPh sb="2" eb="4">
      <t>ジギョウ</t>
    </rPh>
    <rPh sb="4" eb="6">
      <t>トクベツ</t>
    </rPh>
    <rPh sb="6" eb="8">
      <t>カイケイ</t>
    </rPh>
    <phoneticPr fontId="5"/>
  </si>
  <si>
    <t>訪問看護事業特別会計</t>
    <rPh sb="0" eb="2">
      <t>ホウモン</t>
    </rPh>
    <rPh sb="2" eb="4">
      <t>カンゴ</t>
    </rPh>
    <rPh sb="4" eb="6">
      <t>ジギョウ</t>
    </rPh>
    <rPh sb="6" eb="8">
      <t>トクベツ</t>
    </rPh>
    <rPh sb="8" eb="10">
      <t>カイケイ</t>
    </rPh>
    <phoneticPr fontId="5"/>
  </si>
  <si>
    <t>令和3年度</t>
    <rPh sb="0" eb="2">
      <t>レイワ</t>
    </rPh>
    <rPh sb="3" eb="4">
      <t>ネン</t>
    </rPh>
    <rPh sb="4" eb="5">
      <t>ド</t>
    </rPh>
    <phoneticPr fontId="5"/>
  </si>
  <si>
    <t>令和4年度</t>
    <rPh sb="0" eb="2">
      <t>レイワ</t>
    </rPh>
    <rPh sb="3" eb="4">
      <t>ネン</t>
    </rPh>
    <rPh sb="4" eb="5">
      <t>ド</t>
    </rPh>
    <phoneticPr fontId="5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</si>
  <si>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5"/>
  </si>
  <si>
    <t>国民健康保険事業特別会計
（事業勘定）</t>
    <rPh sb="0" eb="2">
      <t>コクミン</t>
    </rPh>
    <rPh sb="2" eb="4">
      <t>ケンコウ</t>
    </rPh>
    <rPh sb="4" eb="5">
      <t>タモツ</t>
    </rPh>
    <rPh sb="5" eb="6">
      <t>ケン</t>
    </rPh>
    <rPh sb="6" eb="8">
      <t>ジギョウ</t>
    </rPh>
    <rPh sb="8" eb="10">
      <t>トクベツ</t>
    </rPh>
    <rPh sb="10" eb="12">
      <t>カイケイ</t>
    </rPh>
    <rPh sb="14" eb="16">
      <t>ジギョウ</t>
    </rPh>
    <rPh sb="16" eb="18">
      <t>カンジョウ</t>
    </rPh>
    <phoneticPr fontId="5"/>
  </si>
  <si>
    <t>令和６年度　行 政 組 織 図 （令和6年4月1日施行）</t>
    <rPh sb="0" eb="1">
      <t>レイ</t>
    </rPh>
    <rPh sb="1" eb="2">
      <t>ワ</t>
    </rPh>
    <rPh sb="3" eb="5">
      <t>ネンド</t>
    </rPh>
    <rPh sb="5" eb="7">
      <t>ヘイネンド</t>
    </rPh>
    <rPh sb="6" eb="7">
      <t>ギョウ</t>
    </rPh>
    <rPh sb="8" eb="9">
      <t>セイ</t>
    </rPh>
    <rPh sb="10" eb="11">
      <t>クミ</t>
    </rPh>
    <rPh sb="12" eb="13">
      <t>オリ</t>
    </rPh>
    <rPh sb="14" eb="15">
      <t>ズ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シコウ</t>
    </rPh>
    <phoneticPr fontId="27"/>
  </si>
  <si>
    <t>町議会</t>
    <rPh sb="0" eb="3">
      <t>チョウギカイ</t>
    </rPh>
    <phoneticPr fontId="27"/>
  </si>
  <si>
    <t>議会事務局</t>
    <rPh sb="0" eb="2">
      <t>ギカイ</t>
    </rPh>
    <rPh sb="2" eb="5">
      <t>ジムキョク</t>
    </rPh>
    <phoneticPr fontId="27"/>
  </si>
  <si>
    <t>監査委員</t>
    <rPh sb="0" eb="2">
      <t>カンサ</t>
    </rPh>
    <rPh sb="2" eb="4">
      <t>イイン</t>
    </rPh>
    <phoneticPr fontId="27"/>
  </si>
  <si>
    <t>監査委員事務局</t>
    <rPh sb="0" eb="2">
      <t>カンサ</t>
    </rPh>
    <rPh sb="2" eb="4">
      <t>イイン</t>
    </rPh>
    <rPh sb="4" eb="7">
      <t>ジムキョク</t>
    </rPh>
    <phoneticPr fontId="27"/>
  </si>
  <si>
    <t>（議会事務局兼務）</t>
    <rPh sb="1" eb="3">
      <t>ギカイ</t>
    </rPh>
    <rPh sb="3" eb="6">
      <t>ジムキョク</t>
    </rPh>
    <rPh sb="6" eb="8">
      <t>ケンム</t>
    </rPh>
    <phoneticPr fontId="27"/>
  </si>
  <si>
    <t>会計管理者
会計課</t>
    <rPh sb="0" eb="2">
      <t>カイケイ</t>
    </rPh>
    <rPh sb="2" eb="5">
      <t>カンリシャ</t>
    </rPh>
    <rPh sb="6" eb="8">
      <t>カイケイ</t>
    </rPh>
    <rPh sb="8" eb="9">
      <t>カ</t>
    </rPh>
    <phoneticPr fontId="27"/>
  </si>
  <si>
    <t>出納室</t>
    <rPh sb="0" eb="2">
      <t>スイトウ</t>
    </rPh>
    <rPh sb="2" eb="3">
      <t>シツ</t>
    </rPh>
    <phoneticPr fontId="27"/>
  </si>
  <si>
    <t>現金の収納、決算の調整、県収入証紙販売、工事関係検査</t>
    <rPh sb="0" eb="2">
      <t>ゲンキン</t>
    </rPh>
    <rPh sb="3" eb="5">
      <t>シュウノウ</t>
    </rPh>
    <rPh sb="6" eb="8">
      <t>ケッサン</t>
    </rPh>
    <rPh sb="9" eb="11">
      <t>チョウセイ</t>
    </rPh>
    <rPh sb="12" eb="13">
      <t>ケン</t>
    </rPh>
    <rPh sb="13" eb="15">
      <t>シュウニュウ</t>
    </rPh>
    <rPh sb="15" eb="17">
      <t>ショウシ</t>
    </rPh>
    <rPh sb="17" eb="19">
      <t>ハンバイ</t>
    </rPh>
    <rPh sb="20" eb="22">
      <t>コウジ</t>
    </rPh>
    <rPh sb="22" eb="24">
      <t>カンケイ</t>
    </rPh>
    <rPh sb="24" eb="26">
      <t>ケンサ</t>
    </rPh>
    <phoneticPr fontId="27"/>
  </si>
  <si>
    <t>町長</t>
    <rPh sb="0" eb="2">
      <t>チョウチョウ</t>
    </rPh>
    <phoneticPr fontId="27"/>
  </si>
  <si>
    <t>副町長</t>
    <rPh sb="0" eb="3">
      <t>フクチョウチョウ</t>
    </rPh>
    <phoneticPr fontId="27"/>
  </si>
  <si>
    <t>総務課</t>
    <rPh sb="0" eb="3">
      <t>ソウムカ</t>
    </rPh>
    <phoneticPr fontId="27"/>
  </si>
  <si>
    <t>行政庶務室</t>
    <rPh sb="0" eb="2">
      <t>ギョウセイ</t>
    </rPh>
    <rPh sb="2" eb="4">
      <t>ショム</t>
    </rPh>
    <rPh sb="4" eb="5">
      <t>シツ</t>
    </rPh>
    <phoneticPr fontId="27"/>
  </si>
  <si>
    <t>総務、人事給与、秘書、行革、選挙管理委員会、自治会、総合支所管理</t>
    <rPh sb="0" eb="2">
      <t>ソウム</t>
    </rPh>
    <rPh sb="3" eb="5">
      <t>ジンジ</t>
    </rPh>
    <rPh sb="5" eb="7">
      <t>キュウヨ</t>
    </rPh>
    <rPh sb="8" eb="10">
      <t>ヒショ</t>
    </rPh>
    <rPh sb="11" eb="13">
      <t>ギョウカク</t>
    </rPh>
    <rPh sb="14" eb="16">
      <t>センキョ</t>
    </rPh>
    <rPh sb="16" eb="18">
      <t>カンリ</t>
    </rPh>
    <rPh sb="18" eb="21">
      <t>イインカイ</t>
    </rPh>
    <rPh sb="22" eb="25">
      <t>ジチカイ</t>
    </rPh>
    <rPh sb="26" eb="28">
      <t>ソウゴウ</t>
    </rPh>
    <rPh sb="28" eb="30">
      <t>シショ</t>
    </rPh>
    <rPh sb="30" eb="32">
      <t>カンリ</t>
    </rPh>
    <phoneticPr fontId="27"/>
  </si>
  <si>
    <t>財務管理室</t>
    <rPh sb="0" eb="2">
      <t>ザイム</t>
    </rPh>
    <rPh sb="2" eb="4">
      <t>カンリ</t>
    </rPh>
    <rPh sb="4" eb="5">
      <t>シツ</t>
    </rPh>
    <phoneticPr fontId="27"/>
  </si>
  <si>
    <t>予算編成、財政計画、財産管理、入札契約</t>
    <rPh sb="0" eb="2">
      <t>ヨサン</t>
    </rPh>
    <rPh sb="2" eb="4">
      <t>ヘンセイ</t>
    </rPh>
    <rPh sb="5" eb="7">
      <t>ザイセイ</t>
    </rPh>
    <rPh sb="7" eb="9">
      <t>ケイカク</t>
    </rPh>
    <rPh sb="10" eb="12">
      <t>ザイサン</t>
    </rPh>
    <rPh sb="12" eb="14">
      <t>カンリ</t>
    </rPh>
    <rPh sb="15" eb="17">
      <t>ニュウサツ</t>
    </rPh>
    <rPh sb="17" eb="19">
      <t>ケイヤク</t>
    </rPh>
    <phoneticPr fontId="27"/>
  </si>
  <si>
    <t>危機管理課</t>
    <rPh sb="0" eb="2">
      <t>キキ</t>
    </rPh>
    <rPh sb="2" eb="4">
      <t>カンリ</t>
    </rPh>
    <rPh sb="4" eb="5">
      <t>カ</t>
    </rPh>
    <phoneticPr fontId="27"/>
  </si>
  <si>
    <t>危機管理室</t>
    <rPh sb="0" eb="2">
      <t>キキ</t>
    </rPh>
    <rPh sb="2" eb="4">
      <t>カンリ</t>
    </rPh>
    <rPh sb="4" eb="5">
      <t>シツ</t>
    </rPh>
    <phoneticPr fontId="27"/>
  </si>
  <si>
    <t>地域防災、消防、交通安全</t>
    <rPh sb="0" eb="2">
      <t>チイキ</t>
    </rPh>
    <rPh sb="2" eb="4">
      <t>ボウサイ</t>
    </rPh>
    <rPh sb="8" eb="10">
      <t>コウツウ</t>
    </rPh>
    <rPh sb="10" eb="12">
      <t>アンゼン</t>
    </rPh>
    <phoneticPr fontId="27"/>
  </si>
  <si>
    <t>経営戦略課</t>
    <rPh sb="0" eb="2">
      <t>ケイエイ</t>
    </rPh>
    <rPh sb="2" eb="4">
      <t>センリャク</t>
    </rPh>
    <rPh sb="4" eb="5">
      <t>カ</t>
    </rPh>
    <phoneticPr fontId="27"/>
  </si>
  <si>
    <t>まちづくり推進室</t>
    <phoneticPr fontId="22"/>
  </si>
  <si>
    <t>総合計画、過疎計画、地方創生、土地利用、美しい村連合、千年の学校、ふるさと納税</t>
    <rPh sb="0" eb="2">
      <t>ソウゴウ</t>
    </rPh>
    <rPh sb="2" eb="4">
      <t>ケイカク</t>
    </rPh>
    <rPh sb="5" eb="7">
      <t>カソ</t>
    </rPh>
    <rPh sb="7" eb="9">
      <t>ケイカク</t>
    </rPh>
    <rPh sb="10" eb="12">
      <t>チホウ</t>
    </rPh>
    <rPh sb="12" eb="14">
      <t>ソウセイ</t>
    </rPh>
    <phoneticPr fontId="27"/>
  </si>
  <si>
    <t>定住・移住推進室</t>
    <rPh sb="0" eb="2">
      <t>テイジュウ</t>
    </rPh>
    <rPh sb="3" eb="5">
      <t>イジュウ</t>
    </rPh>
    <rPh sb="5" eb="7">
      <t>スイシン</t>
    </rPh>
    <rPh sb="7" eb="8">
      <t>シツ</t>
    </rPh>
    <phoneticPr fontId="22"/>
  </si>
  <si>
    <t>定住・移住促進、企業誘致、シティプロモーション</t>
    <rPh sb="0" eb="2">
      <t>テイジュウ</t>
    </rPh>
    <rPh sb="3" eb="5">
      <t>イジュウ</t>
    </rPh>
    <rPh sb="5" eb="7">
      <t>ソクシン</t>
    </rPh>
    <rPh sb="8" eb="10">
      <t>キギョウ</t>
    </rPh>
    <rPh sb="10" eb="12">
      <t>ユウチ</t>
    </rPh>
    <phoneticPr fontId="27"/>
  </si>
  <si>
    <t>デジタル
推進課</t>
    <rPh sb="5" eb="7">
      <t>スイシン</t>
    </rPh>
    <rPh sb="7" eb="8">
      <t>カ</t>
    </rPh>
    <phoneticPr fontId="22"/>
  </si>
  <si>
    <t>デジタル
推進室</t>
    <rPh sb="5" eb="7">
      <t>スイシン</t>
    </rPh>
    <rPh sb="7" eb="8">
      <t>シツ</t>
    </rPh>
    <phoneticPr fontId="27"/>
  </si>
  <si>
    <t>DX推進、広報広聴、ネットワーク管理、統計</t>
    <rPh sb="2" eb="4">
      <t>スイシン</t>
    </rPh>
    <rPh sb="5" eb="7">
      <t>コウホウ</t>
    </rPh>
    <rPh sb="7" eb="9">
      <t>コウチョウ</t>
    </rPh>
    <rPh sb="16" eb="18">
      <t>カンリ</t>
    </rPh>
    <rPh sb="19" eb="21">
      <t>トウケイ</t>
    </rPh>
    <phoneticPr fontId="27"/>
  </si>
  <si>
    <t>税務住民課</t>
    <rPh sb="0" eb="2">
      <t>ゼイム</t>
    </rPh>
    <rPh sb="2" eb="4">
      <t>ジュウミン</t>
    </rPh>
    <rPh sb="4" eb="5">
      <t>カ</t>
    </rPh>
    <phoneticPr fontId="27"/>
  </si>
  <si>
    <t>税務室</t>
    <rPh sb="0" eb="2">
      <t>ゼイム</t>
    </rPh>
    <rPh sb="2" eb="3">
      <t>シツ</t>
    </rPh>
    <phoneticPr fontId="27"/>
  </si>
  <si>
    <t>住民税、国民健康保険税、固定資産税、法人町民税等諸税の課税、徴収、税証明</t>
    <rPh sb="0" eb="3">
      <t>ジュウミンゼイ</t>
    </rPh>
    <rPh sb="4" eb="6">
      <t>コクミン</t>
    </rPh>
    <rPh sb="6" eb="8">
      <t>ケンコウ</t>
    </rPh>
    <rPh sb="8" eb="10">
      <t>ホケン</t>
    </rPh>
    <rPh sb="10" eb="11">
      <t>ゼイ</t>
    </rPh>
    <rPh sb="12" eb="14">
      <t>コテイ</t>
    </rPh>
    <rPh sb="14" eb="17">
      <t>シサンゼイ</t>
    </rPh>
    <rPh sb="18" eb="20">
      <t>ホウジン</t>
    </rPh>
    <rPh sb="20" eb="22">
      <t>チョウミン</t>
    </rPh>
    <rPh sb="22" eb="23">
      <t>ゼイ</t>
    </rPh>
    <rPh sb="23" eb="24">
      <t>トウ</t>
    </rPh>
    <rPh sb="24" eb="26">
      <t>ショゼイ</t>
    </rPh>
    <rPh sb="27" eb="29">
      <t>カゼイ</t>
    </rPh>
    <rPh sb="30" eb="32">
      <t>チョウシュウ</t>
    </rPh>
    <rPh sb="33" eb="34">
      <t>ゼイ</t>
    </rPh>
    <rPh sb="34" eb="36">
      <t>ショウメイ</t>
    </rPh>
    <phoneticPr fontId="27"/>
  </si>
  <si>
    <t>戸籍住民室</t>
    <rPh sb="0" eb="2">
      <t>コセキ</t>
    </rPh>
    <rPh sb="2" eb="4">
      <t>ジュウミン</t>
    </rPh>
    <rPh sb="4" eb="5">
      <t>シツ</t>
    </rPh>
    <phoneticPr fontId="27"/>
  </si>
  <si>
    <t>戸籍窓口、住民基本台帳、国民健康保険、国民年金、後期高齢者医療、総合支所窓口</t>
    <rPh sb="0" eb="2">
      <t>コセキ</t>
    </rPh>
    <rPh sb="2" eb="4">
      <t>マドグチ</t>
    </rPh>
    <rPh sb="5" eb="7">
      <t>ジュウミン</t>
    </rPh>
    <rPh sb="7" eb="9">
      <t>キホン</t>
    </rPh>
    <rPh sb="9" eb="11">
      <t>ダイチョウ</t>
    </rPh>
    <rPh sb="12" eb="14">
      <t>コクミン</t>
    </rPh>
    <rPh sb="14" eb="16">
      <t>ケンコウ</t>
    </rPh>
    <rPh sb="16" eb="18">
      <t>ホケン</t>
    </rPh>
    <rPh sb="19" eb="21">
      <t>コクミン</t>
    </rPh>
    <rPh sb="21" eb="23">
      <t>ネンキン</t>
    </rPh>
    <rPh sb="24" eb="26">
      <t>コウキ</t>
    </rPh>
    <rPh sb="26" eb="29">
      <t>コウレイシャ</t>
    </rPh>
    <rPh sb="29" eb="31">
      <t>イリョウ</t>
    </rPh>
    <phoneticPr fontId="27"/>
  </si>
  <si>
    <t>くらし環境課</t>
    <rPh sb="3" eb="5">
      <t>カンキョウ</t>
    </rPh>
    <rPh sb="5" eb="6">
      <t>カ</t>
    </rPh>
    <phoneticPr fontId="27"/>
  </si>
  <si>
    <t>環境政策室</t>
    <rPh sb="0" eb="2">
      <t>カンキョウ</t>
    </rPh>
    <rPh sb="2" eb="4">
      <t>セイサク</t>
    </rPh>
    <rPh sb="4" eb="5">
      <t>シツ</t>
    </rPh>
    <phoneticPr fontId="27"/>
  </si>
  <si>
    <t>環境基本計画、地球温暖化対策、町営バス、大井川の環境</t>
    <rPh sb="0" eb="2">
      <t>カンキョウ</t>
    </rPh>
    <rPh sb="2" eb="4">
      <t>キホン</t>
    </rPh>
    <rPh sb="4" eb="6">
      <t>ケイカク</t>
    </rPh>
    <rPh sb="7" eb="9">
      <t>チキュウ</t>
    </rPh>
    <rPh sb="9" eb="12">
      <t>オンダンカ</t>
    </rPh>
    <rPh sb="12" eb="14">
      <t>タイサク</t>
    </rPh>
    <rPh sb="15" eb="17">
      <t>チョウエイ</t>
    </rPh>
    <rPh sb="20" eb="23">
      <t>オオイガワ</t>
    </rPh>
    <rPh sb="24" eb="26">
      <t>カンキョウ</t>
    </rPh>
    <phoneticPr fontId="27"/>
  </si>
  <si>
    <t>生活環境室</t>
    <rPh sb="0" eb="2">
      <t>セイカツ</t>
    </rPh>
    <rPh sb="2" eb="4">
      <t>カンキョウ</t>
    </rPh>
    <rPh sb="4" eb="5">
      <t>シツ</t>
    </rPh>
    <phoneticPr fontId="27"/>
  </si>
  <si>
    <t>水道、公営住宅、生活環境（ゴミ・し尿）、廃棄物等処理、公害、火葬、動物愛護</t>
    <rPh sb="0" eb="2">
      <t>スイドウ</t>
    </rPh>
    <rPh sb="3" eb="5">
      <t>コウエイ</t>
    </rPh>
    <rPh sb="5" eb="7">
      <t>ジュウタク</t>
    </rPh>
    <rPh sb="8" eb="10">
      <t>セイカツ</t>
    </rPh>
    <rPh sb="10" eb="12">
      <t>カンキョウ</t>
    </rPh>
    <rPh sb="17" eb="18">
      <t>ニョウ</t>
    </rPh>
    <rPh sb="20" eb="23">
      <t>ハイキブツ</t>
    </rPh>
    <rPh sb="23" eb="24">
      <t>トウ</t>
    </rPh>
    <rPh sb="24" eb="26">
      <t>ショリ</t>
    </rPh>
    <rPh sb="27" eb="29">
      <t>コウガイ</t>
    </rPh>
    <rPh sb="30" eb="32">
      <t>カソウ</t>
    </rPh>
    <rPh sb="33" eb="35">
      <t>ドウブツ</t>
    </rPh>
    <rPh sb="35" eb="37">
      <t>アイゴ</t>
    </rPh>
    <phoneticPr fontId="27"/>
  </si>
  <si>
    <t>健康福祉課</t>
    <rPh sb="0" eb="2">
      <t>ケンコウ</t>
    </rPh>
    <rPh sb="2" eb="4">
      <t>フクシ</t>
    </rPh>
    <rPh sb="4" eb="5">
      <t>カ</t>
    </rPh>
    <phoneticPr fontId="27"/>
  </si>
  <si>
    <t>健康づくり室</t>
    <rPh sb="0" eb="2">
      <t>ケンコウ</t>
    </rPh>
    <rPh sb="5" eb="6">
      <t>シツ</t>
    </rPh>
    <phoneticPr fontId="27"/>
  </si>
  <si>
    <t>健康増進、予防接種、各種検診、歯科保健、生活改善センター管理、地域医療推進</t>
    <rPh sb="0" eb="2">
      <t>ケンコウ</t>
    </rPh>
    <rPh sb="2" eb="4">
      <t>ゾウシン</t>
    </rPh>
    <rPh sb="5" eb="7">
      <t>ヨボウ</t>
    </rPh>
    <rPh sb="7" eb="9">
      <t>セッシュ</t>
    </rPh>
    <rPh sb="10" eb="12">
      <t>カクシュ</t>
    </rPh>
    <rPh sb="12" eb="14">
      <t>ケンシン</t>
    </rPh>
    <rPh sb="15" eb="17">
      <t>シカ</t>
    </rPh>
    <rPh sb="17" eb="19">
      <t>ホケン</t>
    </rPh>
    <rPh sb="20" eb="22">
      <t>セイカツ</t>
    </rPh>
    <rPh sb="22" eb="24">
      <t>カイゼン</t>
    </rPh>
    <rPh sb="28" eb="30">
      <t>カンリ</t>
    </rPh>
    <rPh sb="31" eb="33">
      <t>チイキ</t>
    </rPh>
    <rPh sb="33" eb="35">
      <t>イリョウ</t>
    </rPh>
    <rPh sb="35" eb="37">
      <t>スイシン</t>
    </rPh>
    <phoneticPr fontId="27"/>
  </si>
  <si>
    <t>いやしの里診療所</t>
    <rPh sb="4" eb="5">
      <t>サト</t>
    </rPh>
    <rPh sb="5" eb="8">
      <t>シンリョウジョ</t>
    </rPh>
    <phoneticPr fontId="22"/>
  </si>
  <si>
    <t>地域福祉室</t>
    <rPh sb="0" eb="2">
      <t>チイキ</t>
    </rPh>
    <rPh sb="2" eb="4">
      <t>フクシ</t>
    </rPh>
    <rPh sb="4" eb="5">
      <t>シツ</t>
    </rPh>
    <phoneticPr fontId="27"/>
  </si>
  <si>
    <t>社会福祉、民生児童委員協議会、障がい者福祉、日本赤十字、人権擁護、更生保護</t>
    <rPh sb="0" eb="2">
      <t>シャカイ</t>
    </rPh>
    <rPh sb="2" eb="4">
      <t>フクシ</t>
    </rPh>
    <rPh sb="5" eb="7">
      <t>ミンセイ</t>
    </rPh>
    <rPh sb="7" eb="9">
      <t>ジドウ</t>
    </rPh>
    <rPh sb="9" eb="11">
      <t>イイン</t>
    </rPh>
    <rPh sb="11" eb="14">
      <t>キョウギカイ</t>
    </rPh>
    <rPh sb="15" eb="16">
      <t>ショウ</t>
    </rPh>
    <rPh sb="18" eb="19">
      <t>シャ</t>
    </rPh>
    <rPh sb="19" eb="21">
      <t>フクシ</t>
    </rPh>
    <rPh sb="22" eb="24">
      <t>ニホン</t>
    </rPh>
    <rPh sb="24" eb="27">
      <t>セキジュウジ</t>
    </rPh>
    <rPh sb="28" eb="30">
      <t>ジンケン</t>
    </rPh>
    <rPh sb="30" eb="32">
      <t>ヨウゴ</t>
    </rPh>
    <rPh sb="33" eb="35">
      <t>コウセイ</t>
    </rPh>
    <rPh sb="35" eb="37">
      <t>ホゴ</t>
    </rPh>
    <phoneticPr fontId="27"/>
  </si>
  <si>
    <t>こども支援室</t>
    <rPh sb="3" eb="5">
      <t>シエン</t>
    </rPh>
    <rPh sb="5" eb="6">
      <t>シツ</t>
    </rPh>
    <phoneticPr fontId="27"/>
  </si>
  <si>
    <t>児童福祉、父母子保健、児童手当、こども医療費助成、
保育園管理</t>
    <rPh sb="0" eb="2">
      <t>ジドウ</t>
    </rPh>
    <rPh sb="2" eb="4">
      <t>フクシ</t>
    </rPh>
    <rPh sb="5" eb="7">
      <t>フボ</t>
    </rPh>
    <rPh sb="7" eb="8">
      <t>コ</t>
    </rPh>
    <rPh sb="8" eb="10">
      <t>ホケン</t>
    </rPh>
    <rPh sb="11" eb="13">
      <t>ジドウ</t>
    </rPh>
    <rPh sb="13" eb="15">
      <t>テアテ</t>
    </rPh>
    <rPh sb="19" eb="21">
      <t>イリョウ</t>
    </rPh>
    <rPh sb="21" eb="22">
      <t>ヒ</t>
    </rPh>
    <rPh sb="22" eb="24">
      <t>ジョセイ</t>
    </rPh>
    <rPh sb="26" eb="29">
      <t>ホイクエン</t>
    </rPh>
    <rPh sb="29" eb="31">
      <t>カンリ</t>
    </rPh>
    <phoneticPr fontId="27"/>
  </si>
  <si>
    <t>保育園</t>
    <phoneticPr fontId="22"/>
  </si>
  <si>
    <t>子育て支援施設</t>
    <rPh sb="5" eb="7">
      <t>シセツ</t>
    </rPh>
    <phoneticPr fontId="22"/>
  </si>
  <si>
    <t>高齢者福祉課</t>
    <rPh sb="0" eb="3">
      <t>コウレイシャ</t>
    </rPh>
    <rPh sb="3" eb="5">
      <t>フクシ</t>
    </rPh>
    <rPh sb="5" eb="6">
      <t>カ</t>
    </rPh>
    <phoneticPr fontId="27"/>
  </si>
  <si>
    <t>長寿介護室</t>
    <rPh sb="0" eb="2">
      <t>チョウジュ</t>
    </rPh>
    <rPh sb="2" eb="5">
      <t>カイゴシツ</t>
    </rPh>
    <phoneticPr fontId="27"/>
  </si>
  <si>
    <t>高齢者福祉、介護保険</t>
    <rPh sb="0" eb="3">
      <t>コウレイシャ</t>
    </rPh>
    <rPh sb="3" eb="5">
      <t>フクシ</t>
    </rPh>
    <rPh sb="6" eb="8">
      <t>カイゴ</t>
    </rPh>
    <rPh sb="8" eb="10">
      <t>ホケン</t>
    </rPh>
    <phoneticPr fontId="27"/>
  </si>
  <si>
    <t>地域包括ケア推進室</t>
    <rPh sb="0" eb="2">
      <t>チイキ</t>
    </rPh>
    <rPh sb="2" eb="4">
      <t>ホウカツ</t>
    </rPh>
    <rPh sb="6" eb="9">
      <t>スイシンシツ</t>
    </rPh>
    <phoneticPr fontId="27"/>
  </si>
  <si>
    <t>地域包括支援センター、訪問看護</t>
    <rPh sb="0" eb="2">
      <t>チイキ</t>
    </rPh>
    <rPh sb="2" eb="4">
      <t>ホウカツ</t>
    </rPh>
    <rPh sb="4" eb="6">
      <t>シエン</t>
    </rPh>
    <rPh sb="11" eb="13">
      <t>ホウモン</t>
    </rPh>
    <rPh sb="13" eb="15">
      <t>カンゴ</t>
    </rPh>
    <phoneticPr fontId="22"/>
  </si>
  <si>
    <t>産業振興課</t>
    <rPh sb="0" eb="2">
      <t>サンギョウ</t>
    </rPh>
    <rPh sb="2" eb="4">
      <t>シンコウ</t>
    </rPh>
    <rPh sb="4" eb="5">
      <t>カ</t>
    </rPh>
    <phoneticPr fontId="27"/>
  </si>
  <si>
    <t>農業室</t>
    <rPh sb="0" eb="2">
      <t>ノウギョウ</t>
    </rPh>
    <rPh sb="2" eb="3">
      <t>シツ</t>
    </rPh>
    <phoneticPr fontId="27"/>
  </si>
  <si>
    <t>農業振興、茶業振興、農地保全、農業委員会</t>
    <rPh sb="0" eb="2">
      <t>ノウギョウ</t>
    </rPh>
    <rPh sb="2" eb="4">
      <t>シンコウ</t>
    </rPh>
    <rPh sb="5" eb="6">
      <t>チャ</t>
    </rPh>
    <rPh sb="6" eb="7">
      <t>ギョウ</t>
    </rPh>
    <rPh sb="7" eb="9">
      <t>シンコウ</t>
    </rPh>
    <rPh sb="10" eb="12">
      <t>ノウチ</t>
    </rPh>
    <rPh sb="12" eb="14">
      <t>ホゼン</t>
    </rPh>
    <rPh sb="15" eb="17">
      <t>ノウギョウ</t>
    </rPh>
    <rPh sb="17" eb="20">
      <t>イインカイ</t>
    </rPh>
    <phoneticPr fontId="22"/>
  </si>
  <si>
    <t>農林業センター</t>
    <rPh sb="0" eb="3">
      <t>ノウリンギョウ</t>
    </rPh>
    <phoneticPr fontId="22"/>
  </si>
  <si>
    <t>茶茗舘</t>
    <rPh sb="0" eb="1">
      <t>チャ</t>
    </rPh>
    <rPh sb="1" eb="2">
      <t>メイ</t>
    </rPh>
    <rPh sb="2" eb="3">
      <t>タチ</t>
    </rPh>
    <phoneticPr fontId="22"/>
  </si>
  <si>
    <t>林業室</t>
    <rPh sb="0" eb="2">
      <t>リンギョウ</t>
    </rPh>
    <rPh sb="2" eb="3">
      <t>シツ</t>
    </rPh>
    <phoneticPr fontId="27"/>
  </si>
  <si>
    <t>林業振興、町有林管理、有害鳥獣対策、貯木場管理</t>
    <rPh sb="0" eb="2">
      <t>リンギョウ</t>
    </rPh>
    <rPh sb="2" eb="4">
      <t>シンコウ</t>
    </rPh>
    <rPh sb="5" eb="6">
      <t>マチ</t>
    </rPh>
    <rPh sb="6" eb="7">
      <t>ユウ</t>
    </rPh>
    <rPh sb="7" eb="8">
      <t>リン</t>
    </rPh>
    <rPh sb="8" eb="10">
      <t>カンリ</t>
    </rPh>
    <rPh sb="11" eb="13">
      <t>ユウガイ</t>
    </rPh>
    <rPh sb="13" eb="15">
      <t>チョウジュウ</t>
    </rPh>
    <rPh sb="15" eb="17">
      <t>タイサク</t>
    </rPh>
    <rPh sb="18" eb="20">
      <t>チョボク</t>
    </rPh>
    <rPh sb="20" eb="21">
      <t>ジョウ</t>
    </rPh>
    <rPh sb="21" eb="23">
      <t>カンリ</t>
    </rPh>
    <phoneticPr fontId="27"/>
  </si>
  <si>
    <t>商工業室</t>
    <rPh sb="0" eb="3">
      <t>ショウコウギョウ</t>
    </rPh>
    <rPh sb="3" eb="4">
      <t>シツ</t>
    </rPh>
    <phoneticPr fontId="27"/>
  </si>
  <si>
    <t>商工業振興、起業支援、消費者行政</t>
    <rPh sb="0" eb="2">
      <t>ショウコウ</t>
    </rPh>
    <rPh sb="2" eb="3">
      <t>ギョウ</t>
    </rPh>
    <rPh sb="3" eb="5">
      <t>シンコウ</t>
    </rPh>
    <rPh sb="6" eb="8">
      <t>キギョウ</t>
    </rPh>
    <rPh sb="8" eb="10">
      <t>シエン</t>
    </rPh>
    <rPh sb="11" eb="14">
      <t>ショウヒシャ</t>
    </rPh>
    <rPh sb="14" eb="16">
      <t>ギョウセイリュウイキ</t>
    </rPh>
    <phoneticPr fontId="27"/>
  </si>
  <si>
    <t>建設課</t>
    <rPh sb="0" eb="2">
      <t>ケンセツ</t>
    </rPh>
    <rPh sb="2" eb="3">
      <t>カ</t>
    </rPh>
    <phoneticPr fontId="27"/>
  </si>
  <si>
    <t>建設事業室</t>
    <rPh sb="0" eb="2">
      <t>ケンセツ</t>
    </rPh>
    <rPh sb="2" eb="5">
      <t>ジギョウシツ</t>
    </rPh>
    <phoneticPr fontId="27"/>
  </si>
  <si>
    <t>道路、河川、治山、地籍調査、建築指導</t>
    <rPh sb="0" eb="2">
      <t>ドウロ</t>
    </rPh>
    <rPh sb="3" eb="5">
      <t>カセン</t>
    </rPh>
    <rPh sb="6" eb="8">
      <t>チサン</t>
    </rPh>
    <rPh sb="9" eb="11">
      <t>チセキ</t>
    </rPh>
    <rPh sb="11" eb="13">
      <t>チョウサ</t>
    </rPh>
    <rPh sb="14" eb="16">
      <t>ケンチク</t>
    </rPh>
    <rPh sb="16" eb="18">
      <t>シドウ</t>
    </rPh>
    <phoneticPr fontId="27"/>
  </si>
  <si>
    <t>観光交流課</t>
    <rPh sb="0" eb="2">
      <t>カンコウ</t>
    </rPh>
    <rPh sb="2" eb="4">
      <t>コウリュウ</t>
    </rPh>
    <rPh sb="4" eb="5">
      <t>カ</t>
    </rPh>
    <phoneticPr fontId="22"/>
  </si>
  <si>
    <t>観光交流室</t>
    <rPh sb="0" eb="2">
      <t>カンコウ</t>
    </rPh>
    <rPh sb="2" eb="4">
      <t>コウリュウ</t>
    </rPh>
    <rPh sb="4" eb="5">
      <t>シツ</t>
    </rPh>
    <phoneticPr fontId="27"/>
  </si>
  <si>
    <t>観光振興、観光施設管理、温泉、長島ダム、ユネスコエコパーク</t>
    <rPh sb="0" eb="2">
      <t>カンコウ</t>
    </rPh>
    <rPh sb="2" eb="4">
      <t>シンコウ</t>
    </rPh>
    <rPh sb="5" eb="7">
      <t>カンコウ</t>
    </rPh>
    <rPh sb="7" eb="9">
      <t>シセツ</t>
    </rPh>
    <rPh sb="9" eb="11">
      <t>カンリ</t>
    </rPh>
    <rPh sb="12" eb="14">
      <t>オンセン</t>
    </rPh>
    <rPh sb="15" eb="17">
      <t>ナガシマ</t>
    </rPh>
    <phoneticPr fontId="27"/>
  </si>
  <si>
    <t>音戯の郷</t>
    <rPh sb="0" eb="1">
      <t>オト</t>
    </rPh>
    <rPh sb="1" eb="2">
      <t>ギ</t>
    </rPh>
    <rPh sb="3" eb="4">
      <t>サト</t>
    </rPh>
    <phoneticPr fontId="22"/>
  </si>
  <si>
    <t>教育長</t>
    <rPh sb="0" eb="3">
      <t>キョウイクチョウ</t>
    </rPh>
    <phoneticPr fontId="27"/>
  </si>
  <si>
    <t>教育総務課</t>
    <rPh sb="0" eb="2">
      <t>キョウイク</t>
    </rPh>
    <rPh sb="2" eb="5">
      <t>ソウムカ</t>
    </rPh>
    <phoneticPr fontId="27"/>
  </si>
  <si>
    <t>教育総務室</t>
    <rPh sb="0" eb="2">
      <t>キョウイク</t>
    </rPh>
    <rPh sb="2" eb="4">
      <t>ソウム</t>
    </rPh>
    <rPh sb="4" eb="5">
      <t>シツ</t>
    </rPh>
    <phoneticPr fontId="27"/>
  </si>
  <si>
    <t>教育委員会会議、学校施設管理、中高一貫教育、スクールバス、ＡＬＴ、幼稚園</t>
    <rPh sb="0" eb="2">
      <t>キョウイク</t>
    </rPh>
    <rPh sb="2" eb="5">
      <t>イインカイ</t>
    </rPh>
    <rPh sb="5" eb="7">
      <t>カイギ</t>
    </rPh>
    <rPh sb="8" eb="10">
      <t>ガッコウ</t>
    </rPh>
    <rPh sb="10" eb="12">
      <t>シセツ</t>
    </rPh>
    <rPh sb="12" eb="14">
      <t>カンリ</t>
    </rPh>
    <rPh sb="15" eb="16">
      <t>チュウ</t>
    </rPh>
    <rPh sb="16" eb="17">
      <t>コウ</t>
    </rPh>
    <rPh sb="17" eb="19">
      <t>イッカン</t>
    </rPh>
    <rPh sb="19" eb="21">
      <t>キョウイク</t>
    </rPh>
    <rPh sb="33" eb="36">
      <t>ヨウチエン</t>
    </rPh>
    <phoneticPr fontId="27"/>
  </si>
  <si>
    <t>小・中学校</t>
    <rPh sb="0" eb="1">
      <t>ショウ</t>
    </rPh>
    <rPh sb="2" eb="5">
      <t>チュウガッコウ</t>
    </rPh>
    <phoneticPr fontId="2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</si>
  <si>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22"/>
  </si>
  <si>
    <t>教育推進室</t>
    <rPh sb="0" eb="2">
      <t>キョウイク</t>
    </rPh>
    <rPh sb="2" eb="4">
      <t>スイシン</t>
    </rPh>
    <rPh sb="4" eb="5">
      <t>シツ</t>
    </rPh>
    <phoneticPr fontId="22"/>
  </si>
  <si>
    <t>若者交流センター、川根高校連携事業</t>
    <rPh sb="0" eb="2">
      <t>ワカモノ</t>
    </rPh>
    <rPh sb="2" eb="4">
      <t>コウリュウ</t>
    </rPh>
    <rPh sb="9" eb="11">
      <t>カワネ</t>
    </rPh>
    <rPh sb="11" eb="13">
      <t>コウコウ</t>
    </rPh>
    <rPh sb="13" eb="15">
      <t>レンケイ</t>
    </rPh>
    <rPh sb="15" eb="17">
      <t>ジギョウ</t>
    </rPh>
    <phoneticPr fontId="22"/>
  </si>
  <si>
    <t>社会教育課</t>
    <rPh sb="0" eb="2">
      <t>シャカイ</t>
    </rPh>
    <rPh sb="2" eb="4">
      <t>キョウイク</t>
    </rPh>
    <rPh sb="4" eb="5">
      <t>ガッカ</t>
    </rPh>
    <phoneticPr fontId="27"/>
  </si>
  <si>
    <t>社会教育室</t>
    <rPh sb="0" eb="2">
      <t>シャカイ</t>
    </rPh>
    <rPh sb="2" eb="4">
      <t>キョウイク</t>
    </rPh>
    <rPh sb="4" eb="5">
      <t>シツ</t>
    </rPh>
    <phoneticPr fontId="27"/>
  </si>
  <si>
    <t>生涯学習、社会教育、社会体育、スポーツ振興、青少年健全育成、芸術・文化振興</t>
    <rPh sb="0" eb="2">
      <t>ショウガイ</t>
    </rPh>
    <rPh sb="2" eb="4">
      <t>ガクシュウ</t>
    </rPh>
    <rPh sb="5" eb="7">
      <t>シャカイ</t>
    </rPh>
    <rPh sb="7" eb="9">
      <t>キョウイク</t>
    </rPh>
    <rPh sb="10" eb="12">
      <t>シャカイ</t>
    </rPh>
    <rPh sb="12" eb="14">
      <t>タイイク</t>
    </rPh>
    <rPh sb="19" eb="21">
      <t>シンコウ</t>
    </rPh>
    <rPh sb="22" eb="25">
      <t>セイショウネン</t>
    </rPh>
    <rPh sb="25" eb="27">
      <t>ケンゼン</t>
    </rPh>
    <rPh sb="27" eb="29">
      <t>イクセイ</t>
    </rPh>
    <rPh sb="30" eb="32">
      <t>ゲイジュツ</t>
    </rPh>
    <rPh sb="33" eb="35">
      <t>ブンカ</t>
    </rPh>
    <rPh sb="35" eb="37">
      <t>シンコウ</t>
    </rPh>
    <phoneticPr fontId="27"/>
  </si>
  <si>
    <t>海洋センター</t>
    <rPh sb="0" eb="2">
      <t>カイヨウ</t>
    </rPh>
    <phoneticPr fontId="22"/>
  </si>
  <si>
    <t>文化会館</t>
    <rPh sb="0" eb="2">
      <t>ブンカ</t>
    </rPh>
    <rPh sb="2" eb="4">
      <t>カイカン</t>
    </rPh>
    <phoneticPr fontId="22"/>
  </si>
  <si>
    <t>資料館やまびこ</t>
    <rPh sb="0" eb="2">
      <t>シリョウ</t>
    </rPh>
    <rPh sb="2" eb="3">
      <t>カン</t>
    </rPh>
    <phoneticPr fontId="22"/>
  </si>
  <si>
    <t>施設名</t>
    <rPh sb="0" eb="2">
      <t>シセツ</t>
    </rPh>
    <rPh sb="2" eb="3">
      <t>メイ</t>
    </rPh>
    <phoneticPr fontId="5"/>
  </si>
  <si>
    <t>住所</t>
    <rPh sb="0" eb="2">
      <t>ジュウショ</t>
    </rPh>
    <phoneticPr fontId="5"/>
  </si>
  <si>
    <t>電話</t>
    <rPh sb="0" eb="2">
      <t>デンワ</t>
    </rPh>
    <phoneticPr fontId="5"/>
  </si>
  <si>
    <t>施　　　設　　　名</t>
    <rPh sb="0" eb="1">
      <t>シ</t>
    </rPh>
    <rPh sb="4" eb="5">
      <t>セツ</t>
    </rPh>
    <rPh sb="8" eb="9">
      <t>メイ</t>
    </rPh>
    <phoneticPr fontId="5"/>
  </si>
  <si>
    <t>川根本町役場</t>
    <rPh sb="0" eb="4">
      <t>カワネホンチョウ</t>
    </rPh>
    <rPh sb="4" eb="6">
      <t>ヤクバ</t>
    </rPh>
    <phoneticPr fontId="2"/>
  </si>
  <si>
    <t>上長尾627</t>
    <rPh sb="0" eb="1">
      <t>カミ</t>
    </rPh>
    <rPh sb="1" eb="3">
      <t>ナガオ</t>
    </rPh>
    <phoneticPr fontId="2"/>
  </si>
  <si>
    <t>0547-56-1111</t>
    <phoneticPr fontId="2"/>
  </si>
  <si>
    <t>上長尾駐在所</t>
    <rPh sb="0" eb="1">
      <t>カワカミ</t>
    </rPh>
    <rPh sb="1" eb="3">
      <t>ナガオ</t>
    </rPh>
    <rPh sb="3" eb="5">
      <t>チュウザイ</t>
    </rPh>
    <rPh sb="5" eb="6">
      <t>ジョ</t>
    </rPh>
    <phoneticPr fontId="2"/>
  </si>
  <si>
    <t>上長尾1013-2</t>
    <rPh sb="0" eb="1">
      <t>カミ</t>
    </rPh>
    <rPh sb="1" eb="3">
      <t>ナガオ</t>
    </rPh>
    <phoneticPr fontId="2"/>
  </si>
  <si>
    <t>0547-56-1310</t>
    <phoneticPr fontId="2"/>
  </si>
  <si>
    <t>川根本町役場　総合支所</t>
    <rPh sb="0" eb="4">
      <t>カワネホンチョウ</t>
    </rPh>
    <rPh sb="4" eb="6">
      <t>ヤクバ</t>
    </rPh>
    <rPh sb="7" eb="9">
      <t>ソウゴウ</t>
    </rPh>
    <rPh sb="9" eb="11">
      <t>シショ</t>
    </rPh>
    <phoneticPr fontId="2"/>
  </si>
  <si>
    <t>千頭1183-1</t>
    <rPh sb="0" eb="2">
      <t>センズ</t>
    </rPh>
    <phoneticPr fontId="2"/>
  </si>
  <si>
    <t>0547-59-3111</t>
    <phoneticPr fontId="2"/>
  </si>
  <si>
    <t>徳山駐在所</t>
    <rPh sb="0" eb="2">
      <t>トクヤマ</t>
    </rPh>
    <rPh sb="2" eb="4">
      <t>チュウザイ</t>
    </rPh>
    <rPh sb="4" eb="5">
      <t>ジョ</t>
    </rPh>
    <phoneticPr fontId="2"/>
  </si>
  <si>
    <t>徳山1348-1</t>
    <rPh sb="0" eb="2">
      <t>トクヤマ</t>
    </rPh>
    <phoneticPr fontId="2"/>
  </si>
  <si>
    <t>0547-57-2230</t>
    <phoneticPr fontId="2"/>
  </si>
  <si>
    <t>川根本町教育委員会</t>
    <rPh sb="0" eb="4">
      <t>カワネホンチョウ</t>
    </rPh>
    <rPh sb="4" eb="6">
      <t>キョウイク</t>
    </rPh>
    <rPh sb="6" eb="9">
      <t>イインカイ</t>
    </rPh>
    <phoneticPr fontId="2"/>
  </si>
  <si>
    <t>0547-58-2555</t>
    <phoneticPr fontId="2"/>
  </si>
  <si>
    <t>本川根駐在所</t>
    <rPh sb="0" eb="3">
      <t>ホンカワネ</t>
    </rPh>
    <rPh sb="3" eb="5">
      <t>チュウザイ</t>
    </rPh>
    <rPh sb="5" eb="6">
      <t>ジョ</t>
    </rPh>
    <phoneticPr fontId="2"/>
  </si>
  <si>
    <t>千頭992-6</t>
    <rPh sb="0" eb="2">
      <t>センズ</t>
    </rPh>
    <phoneticPr fontId="2"/>
  </si>
  <si>
    <t>0547-59-2105</t>
    <phoneticPr fontId="2"/>
  </si>
  <si>
    <t>川根本町文化会館</t>
    <rPh sb="0" eb="4">
      <t>カワネホンチョウ</t>
    </rPh>
    <rPh sb="4" eb="6">
      <t>ブンカ</t>
    </rPh>
    <rPh sb="6" eb="8">
      <t>カイカン</t>
    </rPh>
    <phoneticPr fontId="2"/>
  </si>
  <si>
    <t>東藤川909-1</t>
    <rPh sb="0" eb="3">
      <t>ヒガシフジカワ</t>
    </rPh>
    <phoneticPr fontId="2"/>
  </si>
  <si>
    <t>0547-59-3106</t>
    <phoneticPr fontId="2"/>
  </si>
  <si>
    <t>奥泉駐在所</t>
    <rPh sb="0" eb="2">
      <t>オクイズミ</t>
    </rPh>
    <rPh sb="2" eb="4">
      <t>チュウザイ</t>
    </rPh>
    <rPh sb="4" eb="5">
      <t>ジョ</t>
    </rPh>
    <phoneticPr fontId="2"/>
  </si>
  <si>
    <t>奥泉548-1</t>
    <rPh sb="0" eb="2">
      <t>オクイズミ</t>
    </rPh>
    <phoneticPr fontId="2"/>
  </si>
  <si>
    <t>0547-59-2215</t>
    <phoneticPr fontId="2"/>
  </si>
  <si>
    <t>川根本町山村開発センター</t>
    <rPh sb="0" eb="4">
      <t>カワネホンチョウ</t>
    </rPh>
    <rPh sb="4" eb="6">
      <t>サンソン</t>
    </rPh>
    <rPh sb="6" eb="8">
      <t>カイハツ</t>
    </rPh>
    <phoneticPr fontId="2"/>
  </si>
  <si>
    <t>0547-56-2231</t>
    <phoneticPr fontId="2"/>
  </si>
  <si>
    <t>静岡市消防局
島田消防署 川根北出張所</t>
    <rPh sb="0" eb="2">
      <t>シズオカ</t>
    </rPh>
    <rPh sb="2" eb="3">
      <t>シ</t>
    </rPh>
    <rPh sb="3" eb="5">
      <t>ショウボウ</t>
    </rPh>
    <rPh sb="5" eb="6">
      <t>キョク</t>
    </rPh>
    <rPh sb="7" eb="9">
      <t>シマダ</t>
    </rPh>
    <rPh sb="9" eb="12">
      <t>ショウボウショ</t>
    </rPh>
    <rPh sb="13" eb="15">
      <t>カワネ</t>
    </rPh>
    <rPh sb="15" eb="16">
      <t>キタ</t>
    </rPh>
    <rPh sb="16" eb="18">
      <t>シュッチョウ</t>
    </rPh>
    <rPh sb="18" eb="19">
      <t>ジョ</t>
    </rPh>
    <phoneticPr fontId="2"/>
  </si>
  <si>
    <t>元藤川2-4</t>
    <rPh sb="0" eb="3">
      <t>モトフジカワ</t>
    </rPh>
    <phoneticPr fontId="2"/>
  </si>
  <si>
    <t>0547-58-3015</t>
    <phoneticPr fontId="2"/>
  </si>
  <si>
    <t>川根本町本川根B&amp;G海洋センター</t>
    <rPh sb="0" eb="4">
      <t>カワネホンチョウ</t>
    </rPh>
    <rPh sb="4" eb="7">
      <t>ホンカワネ</t>
    </rPh>
    <rPh sb="10" eb="12">
      <t>カイヨウ</t>
    </rPh>
    <phoneticPr fontId="2"/>
  </si>
  <si>
    <t>東藤川1220</t>
    <rPh sb="0" eb="3">
      <t>ヒガシフジカワ</t>
    </rPh>
    <phoneticPr fontId="2"/>
  </si>
  <si>
    <t>0547-59-3332</t>
    <phoneticPr fontId="2"/>
  </si>
  <si>
    <t>フォーレなかかわね茶茗舘</t>
    <rPh sb="9" eb="10">
      <t>チャ</t>
    </rPh>
    <rPh sb="10" eb="11">
      <t>メイ</t>
    </rPh>
    <rPh sb="11" eb="12">
      <t>カン</t>
    </rPh>
    <phoneticPr fontId="2"/>
  </si>
  <si>
    <t>水川71-1</t>
    <rPh sb="0" eb="2">
      <t>ミズカワ</t>
    </rPh>
    <phoneticPr fontId="2"/>
  </si>
  <si>
    <t>0547-56-2100</t>
    <phoneticPr fontId="2"/>
  </si>
  <si>
    <t>川根本町学校給食共同調理場</t>
    <rPh sb="0" eb="4">
      <t>カワネホンチョウ</t>
    </rPh>
    <rPh sb="4" eb="6">
      <t>ガッコウ</t>
    </rPh>
    <rPh sb="6" eb="8">
      <t>キュウショク</t>
    </rPh>
    <rPh sb="8" eb="10">
      <t>キョウドウ</t>
    </rPh>
    <rPh sb="10" eb="12">
      <t>チョウリ</t>
    </rPh>
    <rPh sb="12" eb="13">
      <t>バ</t>
    </rPh>
    <phoneticPr fontId="2"/>
  </si>
  <si>
    <t>青部18</t>
    <rPh sb="0" eb="2">
      <t>アオベ</t>
    </rPh>
    <phoneticPr fontId="2"/>
  </si>
  <si>
    <t>川根本町奥大井音戯の郷</t>
    <rPh sb="0" eb="4">
      <t>カワネホンチョウ</t>
    </rPh>
    <rPh sb="4" eb="7">
      <t>オクオオイ</t>
    </rPh>
    <rPh sb="7" eb="8">
      <t>オト</t>
    </rPh>
    <rPh sb="8" eb="9">
      <t>ギ</t>
    </rPh>
    <rPh sb="10" eb="11">
      <t>サト</t>
    </rPh>
    <phoneticPr fontId="2"/>
  </si>
  <si>
    <t>千頭1217-2</t>
    <rPh sb="0" eb="2">
      <t>センズ</t>
    </rPh>
    <phoneticPr fontId="2"/>
  </si>
  <si>
    <t>0547-58-2021</t>
    <phoneticPr fontId="2"/>
  </si>
  <si>
    <t>川根本町農林業センター</t>
    <rPh sb="0" eb="4">
      <t>カワネホンチョウ</t>
    </rPh>
    <rPh sb="4" eb="7">
      <t>ノウリンギョウ</t>
    </rPh>
    <phoneticPr fontId="2"/>
  </si>
  <si>
    <t>地名1493-2</t>
    <rPh sb="0" eb="2">
      <t>ジナ</t>
    </rPh>
    <phoneticPr fontId="2"/>
  </si>
  <si>
    <t>0547-56-0506</t>
    <phoneticPr fontId="2"/>
  </si>
  <si>
    <t>川根本町資料館やまびこ</t>
    <rPh sb="0" eb="4">
      <t>カワネホンチョウ</t>
    </rPh>
    <rPh sb="4" eb="7">
      <t>シリョウカン</t>
    </rPh>
    <phoneticPr fontId="2"/>
  </si>
  <si>
    <t>犬間90-1</t>
    <rPh sb="0" eb="2">
      <t>イヌマ</t>
    </rPh>
    <phoneticPr fontId="2"/>
  </si>
  <si>
    <t>0547-59-4031</t>
    <phoneticPr fontId="2"/>
  </si>
  <si>
    <t>川根本町本川根福祉センター</t>
    <rPh sb="0" eb="4">
      <t>カワネホンチョウ</t>
    </rPh>
    <rPh sb="4" eb="7">
      <t>ホンカワネ</t>
    </rPh>
    <rPh sb="7" eb="9">
      <t>フクシ</t>
    </rPh>
    <phoneticPr fontId="2"/>
  </si>
  <si>
    <t>上岸90</t>
    <rPh sb="0" eb="1">
      <t>カミ</t>
    </rPh>
    <rPh sb="1" eb="2">
      <t>キシ</t>
    </rPh>
    <phoneticPr fontId="2"/>
  </si>
  <si>
    <t>0547-59-2315</t>
    <phoneticPr fontId="2"/>
  </si>
  <si>
    <t>接岨峡温泉会館</t>
    <rPh sb="0" eb="1">
      <t>セッ</t>
    </rPh>
    <rPh sb="1" eb="2">
      <t>ソ</t>
    </rPh>
    <rPh sb="2" eb="3">
      <t>キョウ</t>
    </rPh>
    <rPh sb="3" eb="5">
      <t>オンセン</t>
    </rPh>
    <rPh sb="5" eb="7">
      <t>カイカン</t>
    </rPh>
    <phoneticPr fontId="2"/>
  </si>
  <si>
    <t>梅地175-2</t>
    <rPh sb="0" eb="2">
      <t>ウメジ</t>
    </rPh>
    <phoneticPr fontId="2"/>
  </si>
  <si>
    <t>0547-59-3764</t>
    <phoneticPr fontId="2"/>
  </si>
  <si>
    <t>川根本町中川根高齢者
デイサービスセンター</t>
    <rPh sb="0" eb="4">
      <t>カワネホンチョウ</t>
    </rPh>
    <rPh sb="4" eb="7">
      <t>ナカカワネ</t>
    </rPh>
    <rPh sb="7" eb="10">
      <t>コウレイシャ</t>
    </rPh>
    <phoneticPr fontId="2"/>
  </si>
  <si>
    <t>上長尾990</t>
    <rPh sb="0" eb="1">
      <t>カミ</t>
    </rPh>
    <rPh sb="1" eb="3">
      <t>ナガオ</t>
    </rPh>
    <phoneticPr fontId="2"/>
  </si>
  <si>
    <t>0547-56-1872</t>
    <phoneticPr fontId="2"/>
  </si>
  <si>
    <t>川根本町奥大井もりのくに</t>
    <rPh sb="0" eb="3">
      <t>カワネホン</t>
    </rPh>
    <rPh sb="3" eb="4">
      <t>マチ</t>
    </rPh>
    <rPh sb="4" eb="7">
      <t>オクオオイ</t>
    </rPh>
    <phoneticPr fontId="2"/>
  </si>
  <si>
    <t>奥泉840-1</t>
    <rPh sb="0" eb="2">
      <t>オクイズミ</t>
    </rPh>
    <phoneticPr fontId="2"/>
  </si>
  <si>
    <t>0547-59-3800</t>
    <phoneticPr fontId="2"/>
  </si>
  <si>
    <t>中川根斎場</t>
    <rPh sb="0" eb="3">
      <t>ナカカワネ</t>
    </rPh>
    <rPh sb="3" eb="5">
      <t>サイジョウ</t>
    </rPh>
    <phoneticPr fontId="2"/>
  </si>
  <si>
    <t>上長尾683</t>
    <rPh sb="0" eb="1">
      <t>カミ</t>
    </rPh>
    <rPh sb="1" eb="3">
      <t>ナガオ</t>
    </rPh>
    <phoneticPr fontId="2"/>
  </si>
  <si>
    <t>0547-56-1412</t>
    <phoneticPr fontId="2"/>
  </si>
  <si>
    <t>寸又峡温泉露天風呂</t>
    <rPh sb="0" eb="3">
      <t>スマタキョウ</t>
    </rPh>
    <rPh sb="3" eb="5">
      <t>オンセン</t>
    </rPh>
    <rPh sb="5" eb="7">
      <t>ロテン</t>
    </rPh>
    <rPh sb="7" eb="9">
      <t>ブロ</t>
    </rPh>
    <phoneticPr fontId="2"/>
  </si>
  <si>
    <t>千頭368-3</t>
    <rPh sb="0" eb="2">
      <t>センズ</t>
    </rPh>
    <phoneticPr fontId="2"/>
  </si>
  <si>
    <t>0547-59-3985</t>
    <phoneticPr fontId="2"/>
  </si>
  <si>
    <t>本川根斎場</t>
    <rPh sb="0" eb="3">
      <t>ホンカワネ</t>
    </rPh>
    <rPh sb="3" eb="5">
      <t>サイジョウ</t>
    </rPh>
    <phoneticPr fontId="2"/>
  </si>
  <si>
    <t>上岸12-2</t>
    <rPh sb="0" eb="1">
      <t>カミ</t>
    </rPh>
    <rPh sb="1" eb="2">
      <t>キシ</t>
    </rPh>
    <phoneticPr fontId="2"/>
  </si>
  <si>
    <t>0547-59-2563</t>
    <phoneticPr fontId="2"/>
  </si>
  <si>
    <t>川根本町創造と生きがいの湯</t>
    <rPh sb="0" eb="4">
      <t>カワネホンチョウ</t>
    </rPh>
    <rPh sb="4" eb="6">
      <t>ソウゾウ</t>
    </rPh>
    <rPh sb="7" eb="8">
      <t>イ</t>
    </rPh>
    <rPh sb="12" eb="13">
      <t>ユ</t>
    </rPh>
    <phoneticPr fontId="2"/>
  </si>
  <si>
    <t>東藤川792-1</t>
    <rPh sb="0" eb="3">
      <t>ヒガシフジカワ</t>
    </rPh>
    <phoneticPr fontId="2"/>
  </si>
  <si>
    <t>0547-59-3628</t>
    <phoneticPr fontId="2"/>
  </si>
  <si>
    <t>上長尾1000</t>
    <rPh sb="0" eb="3">
      <t>カミナガオ</t>
    </rPh>
    <phoneticPr fontId="2"/>
  </si>
  <si>
    <t>0547-56-0032</t>
    <phoneticPr fontId="2"/>
  </si>
  <si>
    <t>川根本町中川根
ウッドハウスおろくぼ</t>
    <rPh sb="0" eb="4">
      <t>カワネホンチョウ</t>
    </rPh>
    <rPh sb="4" eb="7">
      <t>ナカカワネ</t>
    </rPh>
    <phoneticPr fontId="2"/>
  </si>
  <si>
    <t>水川866-5</t>
    <rPh sb="0" eb="2">
      <t>ミズカワ</t>
    </rPh>
    <phoneticPr fontId="2"/>
  </si>
  <si>
    <t>0547-56-1100</t>
    <phoneticPr fontId="2"/>
  </si>
  <si>
    <t>千頭1236-6</t>
    <rPh sb="0" eb="2">
      <t>センズ</t>
    </rPh>
    <phoneticPr fontId="2"/>
  </si>
  <si>
    <t>0547-59-2026</t>
    <phoneticPr fontId="2"/>
  </si>
  <si>
    <t>地名郵便局</t>
    <rPh sb="0" eb="2">
      <t>ジナ</t>
    </rPh>
    <rPh sb="2" eb="5">
      <t>ユウビンキョク</t>
    </rPh>
    <phoneticPr fontId="2"/>
  </si>
  <si>
    <t>地名194-5</t>
    <rPh sb="0" eb="2">
      <t>ジナ</t>
    </rPh>
    <phoneticPr fontId="2"/>
  </si>
  <si>
    <t>0547-56-0501</t>
    <phoneticPr fontId="2"/>
  </si>
  <si>
    <t>中川根郵便局</t>
    <rPh sb="0" eb="3">
      <t>ナカカワネ</t>
    </rPh>
    <rPh sb="3" eb="6">
      <t>ユウビンキョク</t>
    </rPh>
    <phoneticPr fontId="2"/>
  </si>
  <si>
    <t>上長尾379-4</t>
    <rPh sb="0" eb="3">
      <t>カミナガオ</t>
    </rPh>
    <phoneticPr fontId="2"/>
  </si>
  <si>
    <t>0547-56-0001</t>
    <phoneticPr fontId="2"/>
  </si>
  <si>
    <t>徳山郵便局</t>
    <rPh sb="0" eb="2">
      <t>トクヤマ</t>
    </rPh>
    <rPh sb="2" eb="5">
      <t>ユウビンキョク</t>
    </rPh>
    <phoneticPr fontId="2"/>
  </si>
  <si>
    <t>徳山1354-1</t>
    <rPh sb="0" eb="2">
      <t>トクヤマ</t>
    </rPh>
    <phoneticPr fontId="2"/>
  </si>
  <si>
    <t>0547-57-2001</t>
    <phoneticPr fontId="2"/>
  </si>
  <si>
    <t>川根本町立三ツ星保育園</t>
    <rPh sb="0" eb="4">
      <t>カワネホンチョウ</t>
    </rPh>
    <rPh sb="4" eb="5">
      <t>リツ</t>
    </rPh>
    <rPh sb="5" eb="6">
      <t>ミ</t>
    </rPh>
    <rPh sb="7" eb="8">
      <t>ボシ</t>
    </rPh>
    <rPh sb="8" eb="11">
      <t>ホイクエン</t>
    </rPh>
    <phoneticPr fontId="2"/>
  </si>
  <si>
    <t>上長尾570-1</t>
    <rPh sb="0" eb="1">
      <t>カミ</t>
    </rPh>
    <rPh sb="1" eb="3">
      <t>ナガオ</t>
    </rPh>
    <phoneticPr fontId="2"/>
  </si>
  <si>
    <t>0547-56-0043</t>
    <phoneticPr fontId="2"/>
  </si>
  <si>
    <t>千頭郵便局</t>
    <rPh sb="0" eb="2">
      <t>センズ</t>
    </rPh>
    <rPh sb="2" eb="5">
      <t>ユウビンキョク</t>
    </rPh>
    <phoneticPr fontId="2"/>
  </si>
  <si>
    <t>千頭1176-4</t>
    <rPh sb="0" eb="2">
      <t>センズ</t>
    </rPh>
    <phoneticPr fontId="2"/>
  </si>
  <si>
    <t>0547-59-2001</t>
    <phoneticPr fontId="2"/>
  </si>
  <si>
    <t>川根本町立桜保育園</t>
    <rPh sb="0" eb="4">
      <t>カワネホンチョウ</t>
    </rPh>
    <rPh sb="4" eb="5">
      <t>リツ</t>
    </rPh>
    <rPh sb="5" eb="6">
      <t>サクラ</t>
    </rPh>
    <rPh sb="6" eb="9">
      <t>ホイクエン</t>
    </rPh>
    <phoneticPr fontId="2"/>
  </si>
  <si>
    <t>東藤川915</t>
    <rPh sb="0" eb="3">
      <t>ヒガシフジカワ</t>
    </rPh>
    <phoneticPr fontId="2"/>
  </si>
  <si>
    <t>0547-59-2201</t>
    <phoneticPr fontId="2"/>
  </si>
  <si>
    <t>静岡森林管理署
千頭合同森林事務所</t>
    <rPh sb="0" eb="2">
      <t>シズオカ</t>
    </rPh>
    <rPh sb="2" eb="4">
      <t>シンリン</t>
    </rPh>
    <rPh sb="4" eb="6">
      <t>カンリ</t>
    </rPh>
    <rPh sb="6" eb="7">
      <t>ショ</t>
    </rPh>
    <rPh sb="8" eb="10">
      <t>センズ</t>
    </rPh>
    <rPh sb="10" eb="12">
      <t>ゴウドウ</t>
    </rPh>
    <rPh sb="12" eb="14">
      <t>シンリン</t>
    </rPh>
    <rPh sb="14" eb="16">
      <t>ジム</t>
    </rPh>
    <rPh sb="16" eb="17">
      <t>ショ</t>
    </rPh>
    <phoneticPr fontId="2"/>
  </si>
  <si>
    <t>千頭980-2</t>
    <rPh sb="0" eb="2">
      <t>センズ</t>
    </rPh>
    <phoneticPr fontId="2"/>
  </si>
  <si>
    <t>0547-59-3151</t>
    <phoneticPr fontId="2"/>
  </si>
  <si>
    <t>社会福祉法人　聖母福祉会
徳山聖母保育園</t>
    <rPh sb="0" eb="2">
      <t>シャカイ</t>
    </rPh>
    <rPh sb="2" eb="4">
      <t>フクシ</t>
    </rPh>
    <rPh sb="4" eb="6">
      <t>ホウジン</t>
    </rPh>
    <rPh sb="7" eb="9">
      <t>セイボ</t>
    </rPh>
    <rPh sb="9" eb="11">
      <t>フクシ</t>
    </rPh>
    <rPh sb="11" eb="12">
      <t>カイ</t>
    </rPh>
    <rPh sb="13" eb="15">
      <t>トクヤマ</t>
    </rPh>
    <rPh sb="15" eb="17">
      <t>セイボ</t>
    </rPh>
    <rPh sb="17" eb="20">
      <t>ホイクエン</t>
    </rPh>
    <phoneticPr fontId="2"/>
  </si>
  <si>
    <t>徳山1865</t>
    <rPh sb="0" eb="2">
      <t>トクヤマ</t>
    </rPh>
    <phoneticPr fontId="2"/>
  </si>
  <si>
    <t>0547-57-2234</t>
    <phoneticPr fontId="2"/>
  </si>
  <si>
    <t>国土交通省
長島ダム管理所</t>
    <rPh sb="0" eb="2">
      <t>コクド</t>
    </rPh>
    <rPh sb="2" eb="5">
      <t>コウツウショウ</t>
    </rPh>
    <rPh sb="6" eb="8">
      <t>ナガシマ</t>
    </rPh>
    <rPh sb="10" eb="12">
      <t>カンリ</t>
    </rPh>
    <rPh sb="12" eb="13">
      <t>ジョ</t>
    </rPh>
    <phoneticPr fontId="2"/>
  </si>
  <si>
    <t>犬間541-3</t>
    <rPh sb="0" eb="2">
      <t>イヌマ</t>
    </rPh>
    <phoneticPr fontId="2"/>
  </si>
  <si>
    <t>0547-59-1021</t>
    <phoneticPr fontId="2"/>
  </si>
  <si>
    <t>静岡県立川根高等学校</t>
    <rPh sb="0" eb="3">
      <t>シズオカケン</t>
    </rPh>
    <rPh sb="3" eb="4">
      <t>リツ</t>
    </rPh>
    <rPh sb="4" eb="6">
      <t>カワネ</t>
    </rPh>
    <rPh sb="6" eb="8">
      <t>コウトウ</t>
    </rPh>
    <rPh sb="8" eb="10">
      <t>ガッコウ</t>
    </rPh>
    <phoneticPr fontId="2"/>
  </si>
  <si>
    <t>徳山1644-1</t>
    <rPh sb="0" eb="2">
      <t>トクヤマ</t>
    </rPh>
    <phoneticPr fontId="2"/>
  </si>
  <si>
    <t>0547-57-2221</t>
    <phoneticPr fontId="2"/>
  </si>
  <si>
    <t>長島ダムふれあい館</t>
    <rPh sb="0" eb="2">
      <t>ナガシマ</t>
    </rPh>
    <rPh sb="8" eb="9">
      <t>カン</t>
    </rPh>
    <phoneticPr fontId="2"/>
  </si>
  <si>
    <t>梅地3-34</t>
    <rPh sb="0" eb="2">
      <t>ウメジ</t>
    </rPh>
    <phoneticPr fontId="2"/>
  </si>
  <si>
    <t>0547-59-1100</t>
    <phoneticPr fontId="2"/>
  </si>
  <si>
    <t>川根本町子育て支援施設
（ひだまり）</t>
    <rPh sb="0" eb="4">
      <t>カワネホンチョウ</t>
    </rPh>
    <rPh sb="4" eb="6">
      <t>コソダ</t>
    </rPh>
    <rPh sb="7" eb="9">
      <t>シエン</t>
    </rPh>
    <rPh sb="9" eb="11">
      <t>シセツ</t>
    </rPh>
    <phoneticPr fontId="2"/>
  </si>
  <si>
    <t>元藤川201-1</t>
    <rPh sb="0" eb="3">
      <t>モトフジカワ</t>
    </rPh>
    <phoneticPr fontId="2"/>
  </si>
  <si>
    <t>0547-57-2231</t>
    <phoneticPr fontId="2"/>
  </si>
  <si>
    <t>林野庁
大井川治山センター</t>
    <rPh sb="0" eb="2">
      <t>リンヤ</t>
    </rPh>
    <rPh sb="2" eb="3">
      <t>チョウ</t>
    </rPh>
    <rPh sb="4" eb="7">
      <t>オオイガワ</t>
    </rPh>
    <rPh sb="7" eb="9">
      <t>チサン</t>
    </rPh>
    <phoneticPr fontId="2"/>
  </si>
  <si>
    <t>千頭950-2</t>
    <rPh sb="0" eb="2">
      <t>センズ</t>
    </rPh>
    <phoneticPr fontId="2"/>
  </si>
  <si>
    <t>0547-59-3344</t>
    <phoneticPr fontId="2"/>
  </si>
  <si>
    <t>川根本町子育て支援施設
（こもれび）</t>
    <phoneticPr fontId="2"/>
  </si>
  <si>
    <t>地名637-1</t>
    <phoneticPr fontId="2"/>
  </si>
  <si>
    <t>0547-56-2700</t>
    <phoneticPr fontId="2"/>
  </si>
  <si>
    <t>川根本町伝統文化伝承館時愛
（ときあ）</t>
    <rPh sb="0" eb="4">
      <t>カワネホンチョウ</t>
    </rPh>
    <rPh sb="4" eb="6">
      <t>デントウ</t>
    </rPh>
    <rPh sb="6" eb="8">
      <t>ブンカ</t>
    </rPh>
    <rPh sb="8" eb="10">
      <t>デンショウ</t>
    </rPh>
    <rPh sb="10" eb="11">
      <t>カン</t>
    </rPh>
    <rPh sb="11" eb="12">
      <t>トキ</t>
    </rPh>
    <rPh sb="12" eb="13">
      <t>アイ</t>
    </rPh>
    <phoneticPr fontId="2"/>
  </si>
  <si>
    <t>青部55-1</t>
    <rPh sb="0" eb="1">
      <t>アオ</t>
    </rPh>
    <rPh sb="1" eb="2">
      <t>ブ</t>
    </rPh>
    <phoneticPr fontId="2"/>
  </si>
  <si>
    <t>0547-58-7080</t>
    <phoneticPr fontId="2"/>
  </si>
  <si>
    <t>川根本町いやしの里診療所</t>
    <rPh sb="0" eb="4">
      <t>カワネホンチョウ</t>
    </rPh>
    <rPh sb="8" eb="9">
      <t>サト</t>
    </rPh>
    <rPh sb="9" eb="12">
      <t>シンリョウジョ</t>
    </rPh>
    <phoneticPr fontId="2"/>
  </si>
  <si>
    <t>東藤川864-1</t>
    <rPh sb="0" eb="3">
      <t>ヒガシフジカワ</t>
    </rPh>
    <phoneticPr fontId="2"/>
  </si>
  <si>
    <t>0547-59-2102</t>
    <phoneticPr fontId="2"/>
  </si>
  <si>
    <t>川根本町まちづくり観光協会</t>
    <rPh sb="0" eb="3">
      <t>カワネホン</t>
    </rPh>
    <rPh sb="3" eb="4">
      <t>チョウ</t>
    </rPh>
    <rPh sb="9" eb="11">
      <t>カンコウ</t>
    </rPh>
    <rPh sb="11" eb="13">
      <t>キョウカイ</t>
    </rPh>
    <phoneticPr fontId="2"/>
  </si>
  <si>
    <t>千頭1216-21</t>
    <rPh sb="0" eb="2">
      <t>センズ</t>
    </rPh>
    <phoneticPr fontId="2"/>
  </si>
  <si>
    <t>0547-59-2746</t>
    <phoneticPr fontId="2"/>
  </si>
  <si>
    <t>地名駐在所</t>
    <rPh sb="0" eb="2">
      <t>ジナ</t>
    </rPh>
    <rPh sb="2" eb="4">
      <t>チュウザイ</t>
    </rPh>
    <rPh sb="4" eb="5">
      <t>ジョ</t>
    </rPh>
    <phoneticPr fontId="2"/>
  </si>
  <si>
    <t>地名374-1</t>
    <rPh sb="0" eb="2">
      <t>ジナ</t>
    </rPh>
    <phoneticPr fontId="2"/>
  </si>
  <si>
    <t>0547-56-0538</t>
    <phoneticPr fontId="2"/>
  </si>
  <si>
    <t>町内官公庁・施設・団体等一覧</t>
    <phoneticPr fontId="2"/>
  </si>
  <si>
    <t>（４）年齢（5歳階級）別人口</t>
    <phoneticPr fontId="2"/>
  </si>
  <si>
    <t>イ．中学校学級数・生徒数及び教員数等の推移</t>
    <phoneticPr fontId="2"/>
  </si>
  <si>
    <t>令和5年度</t>
    <rPh sb="0" eb="2">
      <t>レイワ</t>
    </rPh>
    <rPh sb="3" eb="5">
      <t>ネンド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</si>
  <si>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</si>
  <si>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川根本町町立三ツ星学園</t>
    <rPh sb="4" eb="6">
      <t>チョウリツ</t>
    </rPh>
    <rPh sb="6" eb="7">
      <t>ミ</t>
    </rPh>
    <rPh sb="8" eb="11">
      <t>ボシガクエン</t>
    </rPh>
    <phoneticPr fontId="2"/>
  </si>
  <si>
    <t>川根本町光の森学園</t>
    <rPh sb="0" eb="4">
      <t>カワネホンチョウ</t>
    </rPh>
    <rPh sb="4" eb="5">
      <t>ヒカリ</t>
    </rPh>
    <rPh sb="6" eb="9">
      <t>モリガクエン</t>
    </rPh>
    <phoneticPr fontId="2"/>
  </si>
  <si>
    <t>0547-58-7576</t>
    <phoneticPr fontId="2"/>
  </si>
  <si>
    <t>社会動態</t>
    <phoneticPr fontId="5"/>
  </si>
  <si>
    <t>イラストでみる統計</t>
    <rPh sb="7" eb="9">
      <t>トウケイ</t>
    </rPh>
    <phoneticPr fontId="5"/>
  </si>
  <si>
    <t>人口密度</t>
    <rPh sb="0" eb="2">
      <t>ジンコウ</t>
    </rPh>
    <rPh sb="2" eb="4">
      <t>ミツド</t>
    </rPh>
    <phoneticPr fontId="5"/>
  </si>
  <si>
    <t>家族</t>
    <rPh sb="0" eb="2">
      <t>カゾク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</si>
  <si>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</si>
  <si>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</si>
  <si>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1k㎡あたり12.0人</t>
    <rPh sb="10" eb="11">
      <t>ニン</t>
    </rPh>
    <phoneticPr fontId="5"/>
  </si>
  <si>
    <t>１世帯あたり2.2人</t>
    <rPh sb="1" eb="3">
      <t>セタイ</t>
    </rPh>
    <rPh sb="9" eb="10">
      <t>ニン</t>
    </rPh>
    <phoneticPr fontId="5"/>
  </si>
  <si>
    <t>2.8日に１人</t>
    <rPh sb="3" eb="4">
      <t>ニチ</t>
    </rPh>
    <rPh sb="6" eb="7">
      <t>ニン</t>
    </rPh>
    <phoneticPr fontId="2"/>
  </si>
  <si>
    <t>1.8日に１人</t>
    <rPh sb="3" eb="4">
      <t>ニチ</t>
    </rPh>
    <rPh sb="6" eb="7">
      <t>ニン</t>
    </rPh>
    <phoneticPr fontId="5"/>
  </si>
  <si>
    <t>令和5年10月1日現在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5"/>
  </si>
  <si>
    <t>令和5年度129人</t>
    <rPh sb="0" eb="2">
      <t>レイワ</t>
    </rPh>
    <rPh sb="3" eb="5">
      <t>ネンド</t>
    </rPh>
    <rPh sb="8" eb="9">
      <t>ニン</t>
    </rPh>
    <phoneticPr fontId="5"/>
  </si>
  <si>
    <t>令和5年度200人</t>
    <rPh sb="0" eb="2">
      <t>レイワ</t>
    </rPh>
    <rPh sb="3" eb="5">
      <t>ネンド</t>
    </rPh>
    <rPh sb="8" eb="9">
      <t>ニン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</si>
  <si>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</si>
  <si>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</si>
  <si>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結婚</t>
    <rPh sb="0" eb="2">
      <t>ケッコン</t>
    </rPh>
    <phoneticPr fontId="5"/>
  </si>
  <si>
    <t>離婚</t>
    <rPh sb="0" eb="2">
      <t>リコン</t>
    </rPh>
    <phoneticPr fontId="5"/>
  </si>
  <si>
    <t>33.3日に1人</t>
    <rPh sb="4" eb="5">
      <t>ニチ</t>
    </rPh>
    <rPh sb="7" eb="8">
      <t>ニン</t>
    </rPh>
    <phoneticPr fontId="5"/>
  </si>
  <si>
    <t>2.3日に1人</t>
    <rPh sb="3" eb="4">
      <t>ニチ</t>
    </rPh>
    <rPh sb="5" eb="7">
      <t>ヒトリ</t>
    </rPh>
    <phoneticPr fontId="5"/>
  </si>
  <si>
    <t>73.2日に1組</t>
    <rPh sb="4" eb="5">
      <t>ニチ</t>
    </rPh>
    <rPh sb="7" eb="8">
      <t>クミ</t>
    </rPh>
    <phoneticPr fontId="5"/>
  </si>
  <si>
    <t>91.5日に１組</t>
    <rPh sb="4" eb="5">
      <t>ニチ</t>
    </rPh>
    <rPh sb="7" eb="8">
      <t>クミ</t>
    </rPh>
    <phoneticPr fontId="5"/>
  </si>
  <si>
    <t>令和5年度11人</t>
    <rPh sb="0" eb="2">
      <t>レイワ</t>
    </rPh>
    <rPh sb="3" eb="5">
      <t>ネンド</t>
    </rPh>
    <rPh sb="7" eb="8">
      <t>ニン</t>
    </rPh>
    <phoneticPr fontId="5"/>
  </si>
  <si>
    <t>令和5年度159人</t>
    <rPh sb="0" eb="2">
      <t>レイワ</t>
    </rPh>
    <rPh sb="3" eb="5">
      <t>ネンド</t>
    </rPh>
    <rPh sb="8" eb="9">
      <t>ニン</t>
    </rPh>
    <phoneticPr fontId="5"/>
  </si>
  <si>
    <t>令和5年度5組</t>
    <rPh sb="0" eb="2">
      <t>レイワ</t>
    </rPh>
    <rPh sb="3" eb="5">
      <t>ネンド</t>
    </rPh>
    <rPh sb="6" eb="7">
      <t>クミ</t>
    </rPh>
    <phoneticPr fontId="5"/>
  </si>
  <si>
    <t>令和5年度4組</t>
    <rPh sb="0" eb="2">
      <t>レイワ</t>
    </rPh>
    <rPh sb="3" eb="5">
      <t>ネンド</t>
    </rPh>
    <rPh sb="6" eb="7">
      <t>クミ</t>
    </rPh>
    <phoneticPr fontId="5"/>
  </si>
  <si>
    <t>消防団員数</t>
    <rPh sb="0" eb="3">
      <t>ショウボウダン</t>
    </rPh>
    <rPh sb="3" eb="4">
      <t>イン</t>
    </rPh>
    <rPh sb="4" eb="5">
      <t>スウ</t>
    </rPh>
    <phoneticPr fontId="5"/>
  </si>
  <si>
    <t>犯罪</t>
    <rPh sb="0" eb="2">
      <t>ハンザイ</t>
    </rPh>
    <phoneticPr fontId="5"/>
  </si>
  <si>
    <t>交通事故</t>
    <rPh sb="0" eb="2">
      <t>コウツウ</t>
    </rPh>
    <rPh sb="2" eb="4">
      <t>ジコ</t>
    </rPh>
    <phoneticPr fontId="5"/>
  </si>
  <si>
    <t>救急車出動件数</t>
    <rPh sb="0" eb="3">
      <t>キュウキュウシャ</t>
    </rPh>
    <rPh sb="3" eb="5">
      <t>シュツドウ</t>
    </rPh>
    <rPh sb="5" eb="7">
      <t>ケンスウ</t>
    </rPh>
    <phoneticPr fontId="5"/>
  </si>
  <si>
    <t>令和5年4月1日現在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</si>
  <si>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ゴミ収集量</t>
    <rPh sb="2" eb="4">
      <t>シュウシュウ</t>
    </rPh>
    <rPh sb="4" eb="5">
      <t>リョウ</t>
    </rPh>
    <phoneticPr fontId="5"/>
  </si>
  <si>
    <t>観光客入込数</t>
    <rPh sb="0" eb="3">
      <t>カンコウキャク</t>
    </rPh>
    <rPh sb="3" eb="5">
      <t>イリコ</t>
    </rPh>
    <rPh sb="5" eb="6">
      <t>スウ</t>
    </rPh>
    <phoneticPr fontId="5"/>
  </si>
  <si>
    <t>平均年齢</t>
    <rPh sb="0" eb="2">
      <t>ヘイキン</t>
    </rPh>
    <rPh sb="2" eb="4">
      <t>ネンレイ</t>
    </rPh>
    <phoneticPr fontId="5"/>
  </si>
  <si>
    <t>運転免許人口</t>
    <rPh sb="0" eb="2">
      <t>ウンテン</t>
    </rPh>
    <rPh sb="2" eb="4">
      <t>メンキョ</t>
    </rPh>
    <rPh sb="4" eb="6">
      <t>ジンコウ</t>
    </rPh>
    <phoneticPr fontId="5"/>
  </si>
  <si>
    <t>　1日平均収集量4.2ｔ
※資源ごみを含む</t>
    <rPh sb="2" eb="3">
      <t>ニチ</t>
    </rPh>
    <rPh sb="3" eb="5">
      <t>ヘイキン</t>
    </rPh>
    <rPh sb="5" eb="7">
      <t>シュウシュウ</t>
    </rPh>
    <rPh sb="7" eb="8">
      <t>リョウ</t>
    </rPh>
    <rPh sb="14" eb="16">
      <t>シゲン</t>
    </rPh>
    <rPh sb="19" eb="20">
      <t>フク</t>
    </rPh>
    <phoneticPr fontId="5"/>
  </si>
  <si>
    <t>令和5年度1,548ｔ　</t>
    <rPh sb="0" eb="2">
      <t>レイワ</t>
    </rPh>
    <rPh sb="3" eb="4">
      <t>ネン</t>
    </rPh>
    <rPh sb="4" eb="5">
      <t>ド</t>
    </rPh>
    <phoneticPr fontId="5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</si>
  <si>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</si>
  <si>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令和6年3月31日現在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5"/>
  </si>
  <si>
    <t>4149人</t>
    <rPh sb="4" eb="5">
      <t>ニン</t>
    </rPh>
    <phoneticPr fontId="5"/>
  </si>
  <si>
    <t>60.8歳</t>
    <rPh sb="4" eb="5">
      <t>サイ</t>
    </rPh>
    <phoneticPr fontId="5"/>
  </si>
  <si>
    <t>1日に70人</t>
    <rPh sb="1" eb="2">
      <t>ニチ</t>
    </rPh>
    <rPh sb="5" eb="6">
      <t>ニン</t>
    </rPh>
    <phoneticPr fontId="5"/>
  </si>
  <si>
    <t>令和5年度25,508人</t>
    <rPh sb="0" eb="2">
      <t>レイワ</t>
    </rPh>
    <rPh sb="3" eb="4">
      <t>ネン</t>
    </rPh>
    <rPh sb="4" eb="5">
      <t>ド</t>
    </rPh>
    <rPh sb="11" eb="12">
      <t>ニン</t>
    </rPh>
    <phoneticPr fontId="5"/>
  </si>
  <si>
    <t>253人</t>
    <rPh sb="3" eb="4">
      <t>ニン</t>
    </rPh>
    <phoneticPr fontId="5"/>
  </si>
  <si>
    <t>26.07日に1件</t>
    <rPh sb="5" eb="6">
      <t>ニチ</t>
    </rPh>
    <rPh sb="8" eb="9">
      <t>ケン</t>
    </rPh>
    <phoneticPr fontId="5"/>
  </si>
  <si>
    <t>令和5年14件</t>
    <rPh sb="0" eb="2">
      <t>レイワ</t>
    </rPh>
    <rPh sb="3" eb="4">
      <t>ドシ</t>
    </rPh>
    <phoneticPr fontId="5"/>
  </si>
  <si>
    <t>2.77日に1件</t>
    <rPh sb="4" eb="5">
      <t>ニチ</t>
    </rPh>
    <rPh sb="7" eb="8">
      <t>ケン</t>
    </rPh>
    <phoneticPr fontId="5"/>
  </si>
  <si>
    <t>令和5年132件　</t>
    <rPh sb="0" eb="2">
      <t>レイワ</t>
    </rPh>
    <rPh sb="3" eb="4">
      <t>ドシ</t>
    </rPh>
    <phoneticPr fontId="5"/>
  </si>
  <si>
    <t>0.97日に1件</t>
    <rPh sb="4" eb="5">
      <t>ニチ</t>
    </rPh>
    <rPh sb="7" eb="8">
      <t>ケン</t>
    </rPh>
    <phoneticPr fontId="5"/>
  </si>
  <si>
    <t>令和5年378件</t>
    <rPh sb="0" eb="2">
      <t>レイワ</t>
    </rPh>
    <rPh sb="3" eb="4">
      <t>ネン</t>
    </rPh>
    <rPh sb="7" eb="8">
      <t>ケン</t>
    </rPh>
    <phoneticPr fontId="5"/>
  </si>
  <si>
    <t>卸売･小売業
･飲食店</t>
    <rPh sb="0" eb="2">
      <t>オロシウリ</t>
    </rPh>
    <rPh sb="3" eb="6">
      <t>コウリギョウ</t>
    </rPh>
    <rPh sb="8" eb="10">
      <t>インショク</t>
    </rPh>
    <rPh sb="10" eb="11">
      <t>テン</t>
    </rPh>
    <phoneticPr fontId="5"/>
  </si>
  <si>
    <t>電気・ガス
・熱・水道業</t>
    <phoneticPr fontId="2"/>
  </si>
  <si>
    <t>卸売
･小売業</t>
    <rPh sb="0" eb="2">
      <t>オロシウリ</t>
    </rPh>
    <rPh sb="4" eb="7">
      <t>コウリギョウ</t>
    </rPh>
    <phoneticPr fontId="5"/>
  </si>
  <si>
    <t>金融
･保険業</t>
    <rPh sb="0" eb="2">
      <t>キンユウ</t>
    </rPh>
    <rPh sb="4" eb="6">
      <t>ホケン</t>
    </rPh>
    <rPh sb="6" eb="7">
      <t>ギョウ</t>
    </rPh>
    <phoneticPr fontId="5"/>
  </si>
  <si>
    <t>電気・
ガス・熱・水道業</t>
    <phoneticPr fontId="5"/>
  </si>
  <si>
    <t>四種
混合</t>
    <rPh sb="0" eb="2">
      <t>ヨンシュ</t>
    </rPh>
    <rPh sb="3" eb="5">
      <t>コンゴウ</t>
    </rPh>
    <phoneticPr fontId="5"/>
  </si>
  <si>
    <t>ごみ
収集量</t>
    <rPh sb="3" eb="5">
      <t>シュウシュウ</t>
    </rPh>
    <rPh sb="5" eb="6">
      <t>リョウ</t>
    </rPh>
    <phoneticPr fontId="5"/>
  </si>
  <si>
    <r>
      <t xml:space="preserve">0～14
</t>
    </r>
    <r>
      <rPr>
        <sz val="10"/>
        <rFont val="ＭＳ 明朝"/>
        <family val="1"/>
        <charset val="128"/>
      </rPr>
      <t>小計</t>
    </r>
    <r>
      <rPr>
        <sz val="11"/>
        <rFont val="ＭＳ 明朝"/>
        <family val="1"/>
        <charset val="128"/>
      </rPr>
      <t xml:space="preserve"> </t>
    </r>
    <phoneticPr fontId="2"/>
  </si>
  <si>
    <r>
      <rPr>
        <sz val="11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（夜間人口）</t>
    </r>
    <phoneticPr fontId="5"/>
  </si>
  <si>
    <r>
      <t>武田家朱印状(1)</t>
    </r>
    <r>
      <rPr>
        <b/>
        <sz val="11"/>
        <color indexed="8"/>
        <rFont val="ＭＳ 明朝"/>
        <family val="1"/>
        <charset val="128"/>
      </rPr>
      <t>、</t>
    </r>
    <r>
      <rPr>
        <sz val="11"/>
        <color indexed="8"/>
        <rFont val="ＭＳ 明朝"/>
        <family val="1"/>
        <charset val="128"/>
      </rPr>
      <t>小長谷学仙状(3)</t>
    </r>
    <phoneticPr fontId="5"/>
  </si>
  <si>
    <r>
      <t>村松以弘作天井絵</t>
    </r>
    <r>
      <rPr>
        <sz val="11"/>
        <color indexed="8"/>
        <rFont val="ＭＳ 明朝"/>
        <family val="1"/>
        <charset val="128"/>
      </rPr>
      <t>（水川阿弥陀堂）</t>
    </r>
    <rPh sb="0" eb="2">
      <t>ムラマツ</t>
    </rPh>
    <rPh sb="2" eb="3">
      <t>イ</t>
    </rPh>
    <rPh sb="3" eb="4">
      <t>ヒロシ</t>
    </rPh>
    <rPh sb="4" eb="5">
      <t>サク</t>
    </rPh>
    <rPh sb="5" eb="7">
      <t>テンジョウ</t>
    </rPh>
    <rPh sb="7" eb="8">
      <t>エ</t>
    </rPh>
    <rPh sb="9" eb="11">
      <t>ミズカワ</t>
    </rPh>
    <rPh sb="11" eb="12">
      <t>ア</t>
    </rPh>
    <rPh sb="12" eb="13">
      <t>ヤ</t>
    </rPh>
    <phoneticPr fontId="5"/>
  </si>
  <si>
    <t>※１　風しん、麻しんの混合</t>
    <phoneticPr fontId="2"/>
  </si>
  <si>
    <r>
      <t>ＭＲ</t>
    </r>
    <r>
      <rPr>
        <vertAlign val="superscript"/>
        <sz val="10"/>
        <rFont val="ＭＳ 明朝"/>
        <family val="1"/>
        <charset val="128"/>
      </rPr>
      <t>※１</t>
    </r>
    <phoneticPr fontId="5"/>
  </si>
  <si>
    <t>（３）農業粗生産額の推移</t>
    <rPh sb="3" eb="5">
      <t>ノウギョウ</t>
    </rPh>
    <rPh sb="5" eb="6">
      <t>ソ</t>
    </rPh>
    <rPh sb="6" eb="8">
      <t>セイサン</t>
    </rPh>
    <rPh sb="8" eb="9">
      <t>ガク</t>
    </rPh>
    <rPh sb="10" eb="12">
      <t>スイイ</t>
    </rPh>
    <phoneticPr fontId="5"/>
  </si>
  <si>
    <t>単位：1,000万円</t>
    <rPh sb="0" eb="2">
      <t>タンイ</t>
    </rPh>
    <rPh sb="8" eb="9">
      <t>マン</t>
    </rPh>
    <rPh sb="9" eb="10">
      <t>エン</t>
    </rPh>
    <phoneticPr fontId="5"/>
  </si>
  <si>
    <t>　</t>
    <phoneticPr fontId="2"/>
  </si>
  <si>
    <t>川根本町</t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</si>
  <si>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</si>
  <si>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</si>
  <si>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平成15年</t>
    <phoneticPr fontId="5"/>
  </si>
  <si>
    <t>平成16年</t>
    <phoneticPr fontId="5"/>
  </si>
  <si>
    <t>平成17年</t>
    <phoneticPr fontId="5"/>
  </si>
  <si>
    <t>平成18年</t>
    <phoneticPr fontId="5"/>
  </si>
  <si>
    <t>平成19年</t>
  </si>
  <si>
    <t>総数</t>
    <rPh sb="0" eb="1">
      <t>フサ</t>
    </rPh>
    <rPh sb="1" eb="2">
      <t>カズ</t>
    </rPh>
    <phoneticPr fontId="5"/>
  </si>
  <si>
    <t>米</t>
    <rPh sb="0" eb="1">
      <t>コメ</t>
    </rPh>
    <phoneticPr fontId="5"/>
  </si>
  <si>
    <t>雑穀豆類</t>
    <rPh sb="0" eb="2">
      <t>ザッコク</t>
    </rPh>
    <rPh sb="2" eb="4">
      <t>マメルイ</t>
    </rPh>
    <phoneticPr fontId="5"/>
  </si>
  <si>
    <t>いも類</t>
    <rPh sb="2" eb="3">
      <t>タグイ</t>
    </rPh>
    <phoneticPr fontId="5"/>
  </si>
  <si>
    <t>野　菜</t>
    <rPh sb="0" eb="1">
      <t>ノ</t>
    </rPh>
    <rPh sb="2" eb="3">
      <t>ナ</t>
    </rPh>
    <phoneticPr fontId="5"/>
  </si>
  <si>
    <t>果　実</t>
    <rPh sb="0" eb="1">
      <t>カ</t>
    </rPh>
    <rPh sb="2" eb="3">
      <t>ミ</t>
    </rPh>
    <phoneticPr fontId="5"/>
  </si>
  <si>
    <t>花　き</t>
    <rPh sb="0" eb="1">
      <t>カ</t>
    </rPh>
    <phoneticPr fontId="5"/>
  </si>
  <si>
    <t>工芸農作物（茶）</t>
    <rPh sb="0" eb="2">
      <t>コウゲイ</t>
    </rPh>
    <rPh sb="2" eb="5">
      <t>ノウサクモツ</t>
    </rPh>
    <rPh sb="6" eb="7">
      <t>チャ</t>
    </rPh>
    <phoneticPr fontId="5"/>
  </si>
  <si>
    <t>種苗苗木類・その他</t>
    <rPh sb="0" eb="1">
      <t>シュ</t>
    </rPh>
    <rPh sb="1" eb="2">
      <t>ビョウ</t>
    </rPh>
    <rPh sb="2" eb="4">
      <t>ナエギ</t>
    </rPh>
    <rPh sb="4" eb="5">
      <t>ルイ</t>
    </rPh>
    <rPh sb="8" eb="9">
      <t>タ</t>
    </rPh>
    <phoneticPr fontId="5"/>
  </si>
  <si>
    <t>肉牛類</t>
    <rPh sb="0" eb="2">
      <t>ニクギュウ</t>
    </rPh>
    <rPh sb="2" eb="3">
      <t>ルイ</t>
    </rPh>
    <phoneticPr fontId="5"/>
  </si>
  <si>
    <t>乳牛類</t>
    <rPh sb="0" eb="2">
      <t>ニュウギュウ</t>
    </rPh>
    <rPh sb="2" eb="3">
      <t>ルイ</t>
    </rPh>
    <phoneticPr fontId="5"/>
  </si>
  <si>
    <t>豚</t>
    <rPh sb="0" eb="1">
      <t>ブタ</t>
    </rPh>
    <phoneticPr fontId="5"/>
  </si>
  <si>
    <t>鶏</t>
    <rPh sb="0" eb="1">
      <t>トリ</t>
    </rPh>
    <phoneticPr fontId="5"/>
  </si>
  <si>
    <t>ｘ</t>
    <phoneticPr fontId="5"/>
  </si>
  <si>
    <t>加工農産物</t>
    <rPh sb="0" eb="2">
      <t>カコウ</t>
    </rPh>
    <rPh sb="2" eb="5">
      <t>ノウサンブツ</t>
    </rPh>
    <phoneticPr fontId="5"/>
  </si>
  <si>
    <t>生産農業所得</t>
    <rPh sb="0" eb="2">
      <t>セイサン</t>
    </rPh>
    <rPh sb="2" eb="4">
      <t>ノウギョウ</t>
    </rPh>
    <rPh sb="4" eb="6">
      <t>ショトク</t>
    </rPh>
    <phoneticPr fontId="5"/>
  </si>
  <si>
    <t>農家1戸当たり生産農業所得（千円）</t>
    <rPh sb="0" eb="2">
      <t>ノウカ</t>
    </rPh>
    <rPh sb="3" eb="4">
      <t>コ</t>
    </rPh>
    <rPh sb="4" eb="5">
      <t>ア</t>
    </rPh>
    <rPh sb="7" eb="9">
      <t>セイサン</t>
    </rPh>
    <rPh sb="9" eb="11">
      <t>ノウギョウ</t>
    </rPh>
    <rPh sb="11" eb="13">
      <t>ショトク</t>
    </rPh>
    <rPh sb="14" eb="16">
      <t>センエン</t>
    </rPh>
    <phoneticPr fontId="5"/>
  </si>
  <si>
    <t>耕地10ａ当たり生産農業所得（千円）</t>
    <rPh sb="0" eb="2">
      <t>コウチ</t>
    </rPh>
    <rPh sb="5" eb="6">
      <t>ア</t>
    </rPh>
    <rPh sb="8" eb="10">
      <t>セイサン</t>
    </rPh>
    <rPh sb="10" eb="12">
      <t>ノウギョウ</t>
    </rPh>
    <rPh sb="12" eb="14">
      <t>ショトク</t>
    </rPh>
    <rPh sb="15" eb="17">
      <t>センエン</t>
    </rPh>
    <phoneticPr fontId="5"/>
  </si>
  <si>
    <t>農業専従者1人当たり生産農業所得（千円）</t>
    <rPh sb="0" eb="2">
      <t>ノウギョウ</t>
    </rPh>
    <rPh sb="2" eb="5">
      <t>センジュウシャ</t>
    </rPh>
    <rPh sb="5" eb="7">
      <t>ヒトリ</t>
    </rPh>
    <rPh sb="7" eb="8">
      <t>ア</t>
    </rPh>
    <rPh sb="10" eb="12">
      <t>セイサン</t>
    </rPh>
    <rPh sb="12" eb="14">
      <t>ノウギョウ</t>
    </rPh>
    <rPh sb="14" eb="16">
      <t>ショトク</t>
    </rPh>
    <rPh sb="17" eb="19">
      <t>センエン</t>
    </rPh>
    <phoneticPr fontId="5"/>
  </si>
  <si>
    <t>項目なし</t>
    <rPh sb="0" eb="2">
      <t>コウモク</t>
    </rPh>
    <phoneticPr fontId="5"/>
  </si>
  <si>
    <t>資料：静岡農林水産統計年報</t>
    <rPh sb="0" eb="2">
      <t>シリョウ</t>
    </rPh>
    <rPh sb="3" eb="5">
      <t>シズオカ</t>
    </rPh>
    <rPh sb="5" eb="7">
      <t>ノウリン</t>
    </rPh>
    <rPh sb="7" eb="9">
      <t>スイサン</t>
    </rPh>
    <rPh sb="9" eb="11">
      <t>トウケイ</t>
    </rPh>
    <rPh sb="11" eb="13">
      <t>ネンポウ</t>
    </rPh>
    <phoneticPr fontId="5"/>
  </si>
  <si>
    <t>※　平成２０年以降廃止</t>
    <rPh sb="2" eb="4">
      <t>ヘイセイ</t>
    </rPh>
    <rPh sb="6" eb="7">
      <t>ネン</t>
    </rPh>
    <rPh sb="7" eb="9">
      <t>イコウ</t>
    </rPh>
    <rPh sb="9" eb="11">
      <t>ハイシ</t>
    </rPh>
    <phoneticPr fontId="5"/>
  </si>
  <si>
    <t>面積：ha</t>
    <rPh sb="0" eb="2">
      <t>メンセキ</t>
    </rPh>
    <phoneticPr fontId="5"/>
  </si>
  <si>
    <t>単位</t>
    <rPh sb="0" eb="2">
      <t>タンイ</t>
    </rPh>
    <phoneticPr fontId="5"/>
  </si>
  <si>
    <t>10a当たり収量：㎏</t>
    <rPh sb="3" eb="4">
      <t>ア</t>
    </rPh>
    <rPh sb="6" eb="8">
      <t>シュウリョウ</t>
    </rPh>
    <phoneticPr fontId="5"/>
  </si>
  <si>
    <t>（４）茶栽培面積・収穫の推移</t>
    <rPh sb="3" eb="4">
      <t>チャ</t>
    </rPh>
    <rPh sb="4" eb="6">
      <t>サイバイ</t>
    </rPh>
    <rPh sb="6" eb="8">
      <t>メンセキ</t>
    </rPh>
    <rPh sb="9" eb="11">
      <t>シュウカク</t>
    </rPh>
    <rPh sb="12" eb="14">
      <t>スイイ</t>
    </rPh>
    <phoneticPr fontId="5"/>
  </si>
  <si>
    <t>収穫量：t</t>
    <rPh sb="0" eb="2">
      <t>シュウカク</t>
    </rPh>
    <rPh sb="2" eb="3">
      <t>リョウ</t>
    </rPh>
    <phoneticPr fontId="5"/>
  </si>
  <si>
    <t>栽培
面積</t>
    <rPh sb="0" eb="2">
      <t>サイバイ</t>
    </rPh>
    <rPh sb="3" eb="5">
      <t>メンセキ</t>
    </rPh>
    <phoneticPr fontId="5"/>
  </si>
  <si>
    <t>一番茶</t>
    <rPh sb="0" eb="2">
      <t>イチバン</t>
    </rPh>
    <rPh sb="2" eb="3">
      <t>チャ</t>
    </rPh>
    <phoneticPr fontId="5"/>
  </si>
  <si>
    <t>二番茶</t>
    <rPh sb="0" eb="1">
      <t>ニ</t>
    </rPh>
    <rPh sb="1" eb="3">
      <t>バンチャ</t>
    </rPh>
    <phoneticPr fontId="5"/>
  </si>
  <si>
    <t>三番茶</t>
    <rPh sb="0" eb="2">
      <t>サンバン</t>
    </rPh>
    <rPh sb="2" eb="3">
      <t>チャ</t>
    </rPh>
    <phoneticPr fontId="5"/>
  </si>
  <si>
    <t>摘採面積</t>
    <rPh sb="0" eb="1">
      <t>テキ</t>
    </rPh>
    <rPh sb="1" eb="2">
      <t>サイ</t>
    </rPh>
    <rPh sb="2" eb="4">
      <t>メンセキ</t>
    </rPh>
    <phoneticPr fontId="5"/>
  </si>
  <si>
    <t>10a
当たり
収量</t>
    <rPh sb="4" eb="5">
      <t>ア</t>
    </rPh>
    <rPh sb="8" eb="10">
      <t>シュウリョウ</t>
    </rPh>
    <phoneticPr fontId="5"/>
  </si>
  <si>
    <t>生葉
収穫量</t>
    <rPh sb="0" eb="1">
      <t>ナマ</t>
    </rPh>
    <rPh sb="1" eb="2">
      <t>ハ</t>
    </rPh>
    <rPh sb="3" eb="5">
      <t>シュウカク</t>
    </rPh>
    <rPh sb="5" eb="6">
      <t>リョウ</t>
    </rPh>
    <phoneticPr fontId="5"/>
  </si>
  <si>
    <t>摘採
実面積</t>
    <rPh sb="0" eb="1">
      <t>テキ</t>
    </rPh>
    <rPh sb="1" eb="2">
      <t>サイ</t>
    </rPh>
    <rPh sb="3" eb="4">
      <t>ジツ</t>
    </rPh>
    <rPh sb="4" eb="6">
      <t>メンセキ</t>
    </rPh>
    <phoneticPr fontId="5"/>
  </si>
  <si>
    <t>旧中川根町</t>
    <phoneticPr fontId="5"/>
  </si>
  <si>
    <t>旧本川根町</t>
    <phoneticPr fontId="5"/>
  </si>
  <si>
    <t>平成18年</t>
    <rPh sb="0" eb="2">
      <t>ヘイセイ</t>
    </rPh>
    <rPh sb="4" eb="5">
      <t>ネン</t>
    </rPh>
    <phoneticPr fontId="5"/>
  </si>
  <si>
    <t>資料：静岡農林水産統計年報　</t>
    <rPh sb="0" eb="2">
      <t>シリョウ</t>
    </rPh>
    <rPh sb="3" eb="5">
      <t>シズオカ</t>
    </rPh>
    <rPh sb="5" eb="7">
      <t>ノウリン</t>
    </rPh>
    <rPh sb="7" eb="9">
      <t>スイサン</t>
    </rPh>
    <rPh sb="9" eb="11">
      <t>トウケイ</t>
    </rPh>
    <rPh sb="11" eb="13">
      <t>ネンポウ</t>
    </rPh>
    <phoneticPr fontId="5"/>
  </si>
  <si>
    <t>ア.施設利用状況</t>
    <phoneticPr fontId="2"/>
  </si>
  <si>
    <t>（３）犬の登録状況          単位：頭</t>
    <phoneticPr fontId="2"/>
  </si>
  <si>
    <t>イ.給付状況</t>
    <phoneticPr fontId="2"/>
  </si>
  <si>
    <t>ア.加入状況</t>
    <phoneticPr fontId="2"/>
  </si>
  <si>
    <t>　下長尾
　瀬平・久保尾
５久野脇
　地名・下泉
　壱町河内</t>
    <rPh sb="1" eb="4">
      <t>シモナガオ</t>
    </rPh>
    <rPh sb="6" eb="8">
      <t>セヒラ</t>
    </rPh>
    <rPh sb="9" eb="12">
      <t>クボオ</t>
    </rPh>
    <rPh sb="14" eb="17">
      <t>クノワキ</t>
    </rPh>
    <phoneticPr fontId="5"/>
  </si>
  <si>
    <t>単位：千円、％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</si>
</sst>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.0_ "/>
    <numFmt numFmtId="178" formatCode="0.00_ "/>
    <numFmt numFmtId="179" formatCode="0;&quot;△ &quot;0"/>
    <numFmt numFmtId="180" formatCode="#,##0_ "/>
    <numFmt numFmtId="181" formatCode="#,##0;&quot;△ &quot;#,##0"/>
    <numFmt numFmtId="182" formatCode="#,##0;[Red]#,##0"/>
    <numFmt numFmtId="183" formatCode="0.0%"/>
    <numFmt numFmtId="184" formatCode="#,##0.0;[Red]\-#,##0.0"/>
    <numFmt numFmtId="185" formatCode="#,##0_);\(#,##0\)"/>
  </numFmts>
  <fonts count="3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Yu Gothic"/>
      <family val="2"/>
      <charset val="128"/>
      <scheme val="minor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rgb="FF0000CC"/>
      <name val="ＭＳ 明朝"/>
      <family val="1"/>
      <charset val="128"/>
    </font>
    <font>
      <sz val="10"/>
      <color theme="1"/>
      <name val="Yu Gothic"/>
      <family val="2"/>
      <scheme val="minor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u/>
      <sz val="1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theme="1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 style="mediumDashed">
        <color theme="1"/>
      </top>
      <bottom/>
      <diagonal/>
    </border>
    <border>
      <left style="thin">
        <color indexed="64"/>
      </left>
      <right/>
      <top style="mediumDashed">
        <color theme="1"/>
      </top>
      <bottom/>
      <diagonal/>
    </border>
    <border>
      <left/>
      <right style="mediumDashed">
        <color theme="1"/>
      </right>
      <top style="mediumDashed">
        <color theme="1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theme="1"/>
      </right>
      <top/>
      <bottom/>
      <diagonal/>
    </border>
    <border>
      <left style="mediumDashed">
        <color theme="1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0" fontId="3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25" fillId="0" borderId="0"/>
    <xf numFmtId="0" fontId="3" fillId="0" borderId="0">
      <alignment vertical="center"/>
    </xf>
  </cellStyleXfs>
  <cellXfs count="1876">
    <xf numFmtId="0" fontId="0" fillId="0" borderId="0" xfId="0"/>
    <xf numFmtId="40" fontId="4" fillId="0" borderId="34" xfId="2" applyNumberFormat="1" applyFont="1" applyBorder="1" applyAlignment="1">
      <alignment horizontal="center" vertical="center"/>
    </xf>
    <xf numFmtId="40" fontId="4" fillId="0" borderId="3" xfId="2" applyNumberFormat="1" applyFont="1" applyBorder="1" applyAlignment="1">
      <alignment horizontal="center" vertical="center"/>
    </xf>
    <xf numFmtId="40" fontId="4" fillId="0" borderId="4" xfId="2" applyNumberFormat="1" applyFont="1" applyBorder="1" applyAlignment="1">
      <alignment horizontal="center" vertical="center"/>
    </xf>
    <xf numFmtId="40" fontId="4" fillId="0" borderId="2" xfId="2" applyNumberFormat="1" applyFont="1" applyBorder="1" applyAlignment="1">
      <alignment horizontal="center" vertical="center"/>
    </xf>
    <xf numFmtId="40" fontId="7" fillId="0" borderId="35" xfId="2" applyNumberFormat="1" applyFont="1" applyFill="1" applyBorder="1" applyAlignment="1">
      <alignment horizontal="center" vertical="center" shrinkToFit="1"/>
    </xf>
    <xf numFmtId="38" fontId="7" fillId="0" borderId="36" xfId="2" applyFont="1" applyFill="1" applyBorder="1" applyAlignment="1">
      <alignment horizontal="right" vertical="center" shrinkToFit="1"/>
    </xf>
    <xf numFmtId="38" fontId="4" fillId="0" borderId="26" xfId="2" applyFont="1" applyFill="1" applyBorder="1" applyAlignment="1">
      <alignment horizontal="right" vertical="center" shrinkToFit="1"/>
    </xf>
    <xf numFmtId="3" fontId="4" fillId="0" borderId="26" xfId="1" applyNumberFormat="1" applyFont="1" applyBorder="1" applyAlignment="1">
      <alignment horizontal="right" vertical="center"/>
    </xf>
    <xf numFmtId="3" fontId="4" fillId="0" borderId="37" xfId="1" applyNumberFormat="1" applyFont="1" applyBorder="1" applyAlignment="1">
      <alignment horizontal="right" vertical="center"/>
    </xf>
    <xf numFmtId="40" fontId="7" fillId="0" borderId="38" xfId="2" applyNumberFormat="1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right" vertical="center" shrinkToFit="1"/>
    </xf>
    <xf numFmtId="38" fontId="4" fillId="0" borderId="12" xfId="2" applyFont="1" applyFill="1" applyBorder="1" applyAlignment="1">
      <alignment horizontal="right" vertical="center" shrinkToFit="1"/>
    </xf>
    <xf numFmtId="3" fontId="4" fillId="0" borderId="1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40" fontId="9" fillId="0" borderId="0" xfId="2" applyNumberFormat="1" applyFont="1" applyFill="1" applyBorder="1" applyAlignment="1">
      <alignment horizontal="center" vertical="center" shrinkToFit="1"/>
    </xf>
    <xf numFmtId="3" fontId="10" fillId="0" borderId="0" xfId="1" applyNumberFormat="1" applyFont="1" applyAlignment="1">
      <alignment horizontal="right"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11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7" fontId="7" fillId="0" borderId="16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177" fontId="7" fillId="0" borderId="36" xfId="1" applyNumberFormat="1" applyFont="1" applyBorder="1" applyAlignment="1">
      <alignment vertical="center"/>
    </xf>
    <xf numFmtId="177" fontId="7" fillId="0" borderId="26" xfId="1" applyNumberFormat="1" applyFont="1" applyBorder="1" applyAlignment="1">
      <alignment vertical="center"/>
    </xf>
    <xf numFmtId="177" fontId="7" fillId="0" borderId="37" xfId="1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177" fontId="7" fillId="0" borderId="15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6" fontId="12" fillId="0" borderId="0" xfId="1" applyNumberFormat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38" fontId="4" fillId="0" borderId="12" xfId="3" applyFont="1" applyFill="1" applyBorder="1" applyAlignment="1">
      <alignment vertical="center"/>
    </xf>
    <xf numFmtId="0" fontId="4" fillId="0" borderId="38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4" fillId="0" borderId="11" xfId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179" fontId="4" fillId="0" borderId="12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 wrapText="1"/>
    </xf>
    <xf numFmtId="179" fontId="4" fillId="0" borderId="10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7" fillId="0" borderId="3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7" fillId="0" borderId="9" xfId="1" applyFont="1" applyBorder="1" applyAlignment="1">
      <alignment vertical="center" wrapText="1"/>
    </xf>
    <xf numFmtId="38" fontId="4" fillId="0" borderId="9" xfId="2" applyFont="1" applyFill="1" applyBorder="1" applyAlignment="1">
      <alignment vertical="center"/>
    </xf>
    <xf numFmtId="0" fontId="4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1" xfId="1" applyFont="1" applyBorder="1" applyAlignment="1">
      <alignment vertical="center"/>
    </xf>
    <xf numFmtId="38" fontId="4" fillId="0" borderId="50" xfId="2" applyFont="1" applyFill="1" applyBorder="1" applyAlignment="1">
      <alignment vertical="center"/>
    </xf>
    <xf numFmtId="38" fontId="4" fillId="0" borderId="51" xfId="2" applyFont="1" applyFill="1" applyBorder="1" applyAlignment="1">
      <alignment vertical="center"/>
    </xf>
    <xf numFmtId="0" fontId="4" fillId="0" borderId="53" xfId="1" applyFont="1" applyBorder="1" applyAlignment="1">
      <alignment horizontal="center" vertical="center"/>
    </xf>
    <xf numFmtId="38" fontId="7" fillId="0" borderId="54" xfId="2" applyFont="1" applyFill="1" applyBorder="1" applyAlignment="1">
      <alignment vertical="center"/>
    </xf>
    <xf numFmtId="38" fontId="7" fillId="0" borderId="55" xfId="2" applyFont="1" applyFill="1" applyBorder="1" applyAlignment="1">
      <alignment vertical="center"/>
    </xf>
    <xf numFmtId="38" fontId="7" fillId="0" borderId="56" xfId="2" applyFont="1" applyFill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38" fontId="7" fillId="0" borderId="58" xfId="2" applyFont="1" applyFill="1" applyBorder="1" applyAlignment="1">
      <alignment horizontal="right" vertical="center"/>
    </xf>
    <xf numFmtId="38" fontId="7" fillId="0" borderId="59" xfId="2" applyFont="1" applyFill="1" applyBorder="1" applyAlignment="1">
      <alignment horizontal="right" vertical="center"/>
    </xf>
    <xf numFmtId="38" fontId="7" fillId="0" borderId="60" xfId="2" applyFont="1" applyFill="1" applyBorder="1" applyAlignment="1">
      <alignment horizontal="right" vertical="center"/>
    </xf>
    <xf numFmtId="38" fontId="7" fillId="0" borderId="25" xfId="1" applyNumberFormat="1" applyFont="1" applyBorder="1" applyAlignment="1">
      <alignment vertical="center"/>
    </xf>
    <xf numFmtId="38" fontId="7" fillId="0" borderId="26" xfId="2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horizontal="right" vertical="center"/>
    </xf>
    <xf numFmtId="38" fontId="7" fillId="0" borderId="50" xfId="1" applyNumberFormat="1" applyFont="1" applyBorder="1" applyAlignment="1">
      <alignment vertical="center"/>
    </xf>
    <xf numFmtId="38" fontId="7" fillId="0" borderId="50" xfId="2" applyFont="1" applyFill="1" applyBorder="1" applyAlignment="1">
      <alignment horizontal="right" vertical="center"/>
    </xf>
    <xf numFmtId="38" fontId="7" fillId="0" borderId="62" xfId="1" applyNumberFormat="1" applyFont="1" applyBorder="1" applyAlignment="1">
      <alignment vertical="center"/>
    </xf>
    <xf numFmtId="38" fontId="7" fillId="0" borderId="55" xfId="1" applyNumberFormat="1" applyFont="1" applyBorder="1" applyAlignment="1">
      <alignment vertical="center"/>
    </xf>
    <xf numFmtId="38" fontId="7" fillId="0" borderId="54" xfId="1" applyNumberFormat="1" applyFont="1" applyBorder="1" applyAlignment="1">
      <alignment vertical="center"/>
    </xf>
    <xf numFmtId="38" fontId="7" fillId="0" borderId="54" xfId="2" applyFont="1" applyFill="1" applyBorder="1" applyAlignment="1">
      <alignment horizontal="right" vertical="center"/>
    </xf>
    <xf numFmtId="0" fontId="7" fillId="0" borderId="26" xfId="1" applyFont="1" applyBorder="1" applyAlignment="1">
      <alignment vertical="center"/>
    </xf>
    <xf numFmtId="0" fontId="4" fillId="0" borderId="53" xfId="1" applyFont="1" applyBorder="1" applyAlignment="1">
      <alignment horizontal="center" vertical="center" shrinkToFit="1"/>
    </xf>
    <xf numFmtId="38" fontId="7" fillId="0" borderId="62" xfId="2" applyFont="1" applyFill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178" fontId="4" fillId="0" borderId="37" xfId="1" applyNumberFormat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178" fontId="4" fillId="0" borderId="10" xfId="1" applyNumberFormat="1" applyFont="1" applyBorder="1" applyAlignment="1">
      <alignment vertical="center"/>
    </xf>
    <xf numFmtId="0" fontId="4" fillId="0" borderId="52" xfId="1" applyFont="1" applyBorder="1" applyAlignment="1">
      <alignment horizontal="center" vertical="center"/>
    </xf>
    <xf numFmtId="178" fontId="7" fillId="0" borderId="51" xfId="1" applyNumberFormat="1" applyFont="1" applyBorder="1" applyAlignment="1">
      <alignment vertical="center"/>
    </xf>
    <xf numFmtId="0" fontId="4" fillId="0" borderId="3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78" fontId="7" fillId="0" borderId="14" xfId="1" applyNumberFormat="1" applyFont="1" applyBorder="1" applyAlignment="1">
      <alignment vertical="center"/>
    </xf>
    <xf numFmtId="180" fontId="4" fillId="0" borderId="21" xfId="1" applyNumberFormat="1" applyFont="1" applyBorder="1" applyAlignment="1">
      <alignment horizontal="center" vertical="center"/>
    </xf>
    <xf numFmtId="180" fontId="4" fillId="0" borderId="22" xfId="1" applyNumberFormat="1" applyFont="1" applyBorder="1" applyAlignment="1">
      <alignment horizontal="center" vertical="center"/>
    </xf>
    <xf numFmtId="180" fontId="7" fillId="0" borderId="22" xfId="1" applyNumberFormat="1" applyFont="1" applyBorder="1" applyAlignment="1">
      <alignment horizontal="center" vertical="center"/>
    </xf>
    <xf numFmtId="180" fontId="7" fillId="0" borderId="72" xfId="1" applyNumberFormat="1" applyFont="1" applyBorder="1" applyAlignment="1">
      <alignment horizontal="center" vertical="center"/>
    </xf>
    <xf numFmtId="180" fontId="7" fillId="0" borderId="24" xfId="1" applyNumberFormat="1" applyFont="1" applyBorder="1" applyAlignment="1">
      <alignment horizontal="center" vertical="center"/>
    </xf>
    <xf numFmtId="180" fontId="4" fillId="0" borderId="57" xfId="1" applyNumberFormat="1" applyFont="1" applyBorder="1" applyAlignment="1">
      <alignment horizontal="center" vertical="center" shrinkToFit="1"/>
    </xf>
    <xf numFmtId="180" fontId="4" fillId="0" borderId="61" xfId="1" applyNumberFormat="1" applyFont="1" applyBorder="1" applyAlignment="1">
      <alignment horizontal="right" vertical="center" shrinkToFit="1"/>
    </xf>
    <xf numFmtId="180" fontId="4" fillId="0" borderId="59" xfId="1" applyNumberFormat="1" applyFont="1" applyBorder="1" applyAlignment="1">
      <alignment horizontal="right" vertical="center" shrinkToFit="1"/>
    </xf>
    <xf numFmtId="180" fontId="7" fillId="0" borderId="59" xfId="1" applyNumberFormat="1" applyFont="1" applyBorder="1" applyAlignment="1">
      <alignment horizontal="right" vertical="center" shrinkToFit="1"/>
    </xf>
    <xf numFmtId="180" fontId="7" fillId="0" borderId="73" xfId="1" applyNumberFormat="1" applyFont="1" applyBorder="1" applyAlignment="1">
      <alignment horizontal="right" vertical="center" shrinkToFit="1"/>
    </xf>
    <xf numFmtId="180" fontId="7" fillId="0" borderId="60" xfId="1" applyNumberFormat="1" applyFont="1" applyBorder="1" applyAlignment="1">
      <alignment horizontal="right" vertical="center" shrinkToFit="1"/>
    </xf>
    <xf numFmtId="180" fontId="4" fillId="0" borderId="35" xfId="1" applyNumberFormat="1" applyFont="1" applyBorder="1" applyAlignment="1">
      <alignment horizontal="center" vertical="center" shrinkToFit="1"/>
    </xf>
    <xf numFmtId="180" fontId="4" fillId="0" borderId="36" xfId="1" applyNumberFormat="1" applyFont="1" applyBorder="1" applyAlignment="1">
      <alignment horizontal="right" vertical="center" shrinkToFit="1"/>
    </xf>
    <xf numFmtId="180" fontId="4" fillId="0" borderId="26" xfId="1" applyNumberFormat="1" applyFont="1" applyBorder="1" applyAlignment="1">
      <alignment horizontal="right" vertical="center" shrinkToFit="1"/>
    </xf>
    <xf numFmtId="180" fontId="7" fillId="0" borderId="26" xfId="1" applyNumberFormat="1" applyFont="1" applyBorder="1" applyAlignment="1">
      <alignment horizontal="right" vertical="center" shrinkToFit="1"/>
    </xf>
    <xf numFmtId="180" fontId="7" fillId="0" borderId="74" xfId="1" applyNumberFormat="1" applyFont="1" applyBorder="1" applyAlignment="1">
      <alignment horizontal="right" vertical="center" shrinkToFit="1"/>
    </xf>
    <xf numFmtId="180" fontId="7" fillId="0" borderId="37" xfId="1" applyNumberFormat="1" applyFont="1" applyBorder="1" applyAlignment="1">
      <alignment horizontal="right" vertical="center" shrinkToFit="1"/>
    </xf>
    <xf numFmtId="180" fontId="4" fillId="0" borderId="38" xfId="1" applyNumberFormat="1" applyFont="1" applyBorder="1" applyAlignment="1">
      <alignment horizontal="center" vertical="center" shrinkToFit="1"/>
    </xf>
    <xf numFmtId="180" fontId="4" fillId="0" borderId="11" xfId="1" applyNumberFormat="1" applyFont="1" applyBorder="1" applyAlignment="1">
      <alignment horizontal="right" vertical="center" shrinkToFit="1"/>
    </xf>
    <xf numFmtId="180" fontId="4" fillId="0" borderId="12" xfId="1" applyNumberFormat="1" applyFont="1" applyBorder="1" applyAlignment="1">
      <alignment horizontal="right" vertical="center" shrinkToFit="1"/>
    </xf>
    <xf numFmtId="180" fontId="7" fillId="0" borderId="12" xfId="1" applyNumberFormat="1" applyFont="1" applyBorder="1" applyAlignment="1">
      <alignment horizontal="right" vertical="center" shrinkToFit="1"/>
    </xf>
    <xf numFmtId="180" fontId="7" fillId="0" borderId="31" xfId="1" applyNumberFormat="1" applyFont="1" applyBorder="1" applyAlignment="1">
      <alignment horizontal="right" vertical="center" shrinkToFit="1"/>
    </xf>
    <xf numFmtId="180" fontId="7" fillId="0" borderId="10" xfId="1" applyNumberFormat="1" applyFont="1" applyBorder="1" applyAlignment="1">
      <alignment horizontal="right" vertical="center" shrinkToFit="1"/>
    </xf>
    <xf numFmtId="180" fontId="4" fillId="0" borderId="49" xfId="1" applyNumberFormat="1" applyFont="1" applyBorder="1" applyAlignment="1">
      <alignment horizontal="center" vertical="center" shrinkToFit="1"/>
    </xf>
    <xf numFmtId="180" fontId="4" fillId="0" borderId="52" xfId="1" applyNumberFormat="1" applyFont="1" applyBorder="1" applyAlignment="1">
      <alignment horizontal="right" vertical="center" shrinkToFit="1"/>
    </xf>
    <xf numFmtId="180" fontId="4" fillId="0" borderId="23" xfId="1" applyNumberFormat="1" applyFont="1" applyBorder="1" applyAlignment="1">
      <alignment horizontal="right" vertical="center" shrinkToFit="1"/>
    </xf>
    <xf numFmtId="180" fontId="7" fillId="0" borderId="23" xfId="1" applyNumberFormat="1" applyFont="1" applyBorder="1" applyAlignment="1">
      <alignment horizontal="right" vertical="center" shrinkToFit="1"/>
    </xf>
    <xf numFmtId="180" fontId="7" fillId="0" borderId="75" xfId="1" applyNumberFormat="1" applyFont="1" applyBorder="1" applyAlignment="1">
      <alignment horizontal="right" vertical="center" shrinkToFit="1"/>
    </xf>
    <xf numFmtId="180" fontId="7" fillId="0" borderId="51" xfId="1" applyNumberFormat="1" applyFont="1" applyBorder="1" applyAlignment="1">
      <alignment horizontal="right" vertical="center" shrinkToFit="1"/>
    </xf>
    <xf numFmtId="180" fontId="4" fillId="0" borderId="53" xfId="1" applyNumberFormat="1" applyFont="1" applyBorder="1" applyAlignment="1">
      <alignment horizontal="center" vertical="center" wrapText="1" shrinkToFit="1"/>
    </xf>
    <xf numFmtId="180" fontId="4" fillId="0" borderId="56" xfId="1" applyNumberFormat="1" applyFont="1" applyBorder="1" applyAlignment="1">
      <alignment horizontal="right" vertical="center" shrinkToFit="1"/>
    </xf>
    <xf numFmtId="180" fontId="4" fillId="0" borderId="62" xfId="1" applyNumberFormat="1" applyFont="1" applyBorder="1" applyAlignment="1">
      <alignment horizontal="right" vertical="center" shrinkToFit="1"/>
    </xf>
    <xf numFmtId="180" fontId="7" fillId="0" borderId="62" xfId="1" applyNumberFormat="1" applyFont="1" applyBorder="1" applyAlignment="1">
      <alignment horizontal="right" vertical="center" shrinkToFit="1"/>
    </xf>
    <xf numFmtId="180" fontId="7" fillId="0" borderId="76" xfId="1" applyNumberFormat="1" applyFont="1" applyBorder="1" applyAlignment="1">
      <alignment horizontal="right" vertical="center" shrinkToFit="1"/>
    </xf>
    <xf numFmtId="180" fontId="7" fillId="0" borderId="55" xfId="1" applyNumberFormat="1" applyFont="1" applyBorder="1" applyAlignment="1">
      <alignment horizontal="right" vertical="center" shrinkToFit="1"/>
    </xf>
    <xf numFmtId="180" fontId="4" fillId="0" borderId="53" xfId="1" applyNumberFormat="1" applyFont="1" applyBorder="1" applyAlignment="1">
      <alignment horizontal="center" vertical="center" shrinkToFit="1"/>
    </xf>
    <xf numFmtId="180" fontId="4" fillId="0" borderId="12" xfId="1" applyNumberFormat="1" applyFont="1" applyBorder="1"/>
    <xf numFmtId="180" fontId="4" fillId="0" borderId="12" xfId="1" applyNumberFormat="1" applyFont="1" applyBorder="1" applyAlignment="1">
      <alignment horizontal="center"/>
    </xf>
    <xf numFmtId="0" fontId="4" fillId="0" borderId="24" xfId="1" applyFont="1" applyBorder="1" applyAlignment="1">
      <alignment horizontal="center" vertical="center"/>
    </xf>
    <xf numFmtId="38" fontId="4" fillId="0" borderId="22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4" fillId="0" borderId="26" xfId="2" applyFont="1" applyFill="1" applyBorder="1" applyAlignment="1">
      <alignment vertical="center"/>
    </xf>
    <xf numFmtId="181" fontId="4" fillId="0" borderId="12" xfId="2" applyNumberFormat="1" applyFont="1" applyFill="1" applyBorder="1" applyAlignment="1">
      <alignment vertical="center"/>
    </xf>
    <xf numFmtId="38" fontId="7" fillId="0" borderId="51" xfId="2" applyFont="1" applyFill="1" applyBorder="1" applyAlignment="1">
      <alignment horizontal="center" vertical="center"/>
    </xf>
    <xf numFmtId="181" fontId="7" fillId="0" borderId="23" xfId="2" applyNumberFormat="1" applyFont="1" applyFill="1" applyBorder="1" applyAlignment="1">
      <alignment vertical="center"/>
    </xf>
    <xf numFmtId="38" fontId="7" fillId="0" borderId="14" xfId="2" applyFont="1" applyFill="1" applyBorder="1" applyAlignment="1">
      <alignment horizontal="center" vertical="center"/>
    </xf>
    <xf numFmtId="181" fontId="7" fillId="0" borderId="16" xfId="2" applyNumberFormat="1" applyFont="1" applyFill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2" fillId="0" borderId="26" xfId="1" applyFont="1" applyBorder="1" applyAlignment="1">
      <alignment vertical="center"/>
    </xf>
    <xf numFmtId="0" fontId="12" fillId="0" borderId="37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38" fontId="4" fillId="0" borderId="66" xfId="2" applyFont="1" applyFill="1" applyBorder="1" applyAlignment="1">
      <alignment horizontal="center" vertical="center" wrapText="1"/>
    </xf>
    <xf numFmtId="38" fontId="14" fillId="0" borderId="81" xfId="2" applyFont="1" applyFill="1" applyBorder="1" applyAlignment="1">
      <alignment horizontal="center" vertical="center" shrinkToFit="1"/>
    </xf>
    <xf numFmtId="38" fontId="4" fillId="0" borderId="82" xfId="2" applyFont="1" applyFill="1" applyBorder="1" applyAlignment="1">
      <alignment vertical="center"/>
    </xf>
    <xf numFmtId="38" fontId="7" fillId="0" borderId="87" xfId="2" applyFont="1" applyFill="1" applyBorder="1" applyAlignment="1">
      <alignment vertical="center"/>
    </xf>
    <xf numFmtId="38" fontId="4" fillId="0" borderId="26" xfId="2" applyFont="1" applyFill="1" applyBorder="1" applyAlignment="1">
      <alignment vertical="center" wrapText="1"/>
    </xf>
    <xf numFmtId="181" fontId="4" fillId="0" borderId="26" xfId="2" applyNumberFormat="1" applyFont="1" applyFill="1" applyBorder="1" applyAlignment="1">
      <alignment vertical="center" wrapText="1"/>
    </xf>
    <xf numFmtId="40" fontId="4" fillId="0" borderId="37" xfId="2" applyNumberFormat="1" applyFont="1" applyFill="1" applyBorder="1" applyAlignment="1">
      <alignment vertical="center" wrapText="1"/>
    </xf>
    <xf numFmtId="38" fontId="4" fillId="0" borderId="12" xfId="2" applyFont="1" applyFill="1" applyBorder="1" applyAlignment="1">
      <alignment vertical="center" wrapText="1"/>
    </xf>
    <xf numFmtId="181" fontId="4" fillId="0" borderId="12" xfId="2" applyNumberFormat="1" applyFont="1" applyFill="1" applyBorder="1" applyAlignment="1">
      <alignment vertical="center" wrapText="1"/>
    </xf>
    <xf numFmtId="40" fontId="4" fillId="0" borderId="10" xfId="2" applyNumberFormat="1" applyFont="1" applyFill="1" applyBorder="1" applyAlignment="1">
      <alignment vertical="center" wrapText="1"/>
    </xf>
    <xf numFmtId="40" fontId="4" fillId="0" borderId="10" xfId="2" applyNumberFormat="1" applyFont="1" applyFill="1" applyBorder="1" applyAlignment="1">
      <alignment vertical="center"/>
    </xf>
    <xf numFmtId="40" fontId="7" fillId="0" borderId="51" xfId="2" applyNumberFormat="1" applyFont="1" applyFill="1" applyBorder="1" applyAlignment="1">
      <alignment vertical="center"/>
    </xf>
    <xf numFmtId="40" fontId="7" fillId="0" borderId="14" xfId="2" applyNumberFormat="1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right"/>
    </xf>
    <xf numFmtId="0" fontId="0" fillId="0" borderId="0" xfId="0" applyBorder="1" applyAlignment="1"/>
    <xf numFmtId="38" fontId="12" fillId="0" borderId="12" xfId="2" applyFont="1" applyBorder="1" applyAlignment="1">
      <alignment horizontal="right" vertical="center"/>
    </xf>
    <xf numFmtId="38" fontId="12" fillId="0" borderId="12" xfId="2" applyFont="1" applyBorder="1" applyAlignment="1">
      <alignment horizontal="right" vertical="center" shrinkToFit="1"/>
    </xf>
    <xf numFmtId="38" fontId="4" fillId="0" borderId="12" xfId="2" applyFont="1" applyBorder="1" applyAlignment="1">
      <alignment horizontal="right" vertical="center"/>
    </xf>
    <xf numFmtId="0" fontId="4" fillId="0" borderId="72" xfId="1" applyFont="1" applyBorder="1" applyAlignment="1">
      <alignment horizontal="center" vertical="center"/>
    </xf>
    <xf numFmtId="38" fontId="12" fillId="0" borderId="26" xfId="2" applyFont="1" applyBorder="1" applyAlignment="1">
      <alignment horizontal="right" vertical="center"/>
    </xf>
    <xf numFmtId="0" fontId="12" fillId="0" borderId="22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2" fillId="0" borderId="38" xfId="1" applyFont="1" applyBorder="1" applyAlignment="1">
      <alignment vertical="center"/>
    </xf>
    <xf numFmtId="0" fontId="12" fillId="0" borderId="39" xfId="1" applyFont="1" applyBorder="1" applyAlignment="1">
      <alignment vertical="center"/>
    </xf>
    <xf numFmtId="0" fontId="7" fillId="0" borderId="21" xfId="1" applyFont="1" applyBorder="1" applyAlignment="1">
      <alignment horizontal="distributed" vertical="center"/>
    </xf>
    <xf numFmtId="0" fontId="7" fillId="0" borderId="22" xfId="1" applyFont="1" applyBorder="1" applyAlignment="1">
      <alignment horizontal="distributed" vertical="center"/>
    </xf>
    <xf numFmtId="0" fontId="7" fillId="0" borderId="24" xfId="1" applyFont="1" applyBorder="1" applyAlignment="1">
      <alignment horizontal="distributed" vertical="center"/>
    </xf>
    <xf numFmtId="0" fontId="7" fillId="0" borderId="45" xfId="1" applyFont="1" applyBorder="1" applyAlignment="1">
      <alignment horizontal="distributed" vertical="center"/>
    </xf>
    <xf numFmtId="38" fontId="7" fillId="0" borderId="36" xfId="2" applyFont="1" applyFill="1" applyBorder="1" applyAlignment="1">
      <alignment vertical="center" shrinkToFit="1"/>
    </xf>
    <xf numFmtId="38" fontId="7" fillId="0" borderId="26" xfId="2" applyFont="1" applyFill="1" applyBorder="1" applyAlignment="1">
      <alignment vertical="center" shrinkToFit="1"/>
    </xf>
    <xf numFmtId="38" fontId="7" fillId="0" borderId="37" xfId="2" applyFont="1" applyFill="1" applyBorder="1" applyAlignment="1">
      <alignment vertical="center" shrinkToFit="1"/>
    </xf>
    <xf numFmtId="38" fontId="7" fillId="0" borderId="1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 shrinkToFit="1"/>
    </xf>
    <xf numFmtId="38" fontId="7" fillId="0" borderId="10" xfId="2" applyFont="1" applyFill="1" applyBorder="1" applyAlignment="1">
      <alignment vertical="center" shrinkToFit="1"/>
    </xf>
    <xf numFmtId="38" fontId="7" fillId="0" borderId="15" xfId="2" applyFont="1" applyFill="1" applyBorder="1" applyAlignment="1">
      <alignment vertical="center" shrinkToFit="1"/>
    </xf>
    <xf numFmtId="38" fontId="7" fillId="0" borderId="16" xfId="2" applyFont="1" applyFill="1" applyBorder="1" applyAlignment="1">
      <alignment vertical="center" shrinkToFit="1"/>
    </xf>
    <xf numFmtId="38" fontId="7" fillId="0" borderId="14" xfId="2" applyFont="1" applyFill="1" applyBorder="1" applyAlignment="1">
      <alignment vertical="center" shrinkToFit="1"/>
    </xf>
    <xf numFmtId="38" fontId="7" fillId="0" borderId="14" xfId="2" applyFont="1" applyFill="1" applyBorder="1" applyAlignment="1">
      <alignment vertical="center"/>
    </xf>
    <xf numFmtId="0" fontId="12" fillId="0" borderId="45" xfId="1" applyFont="1" applyBorder="1" applyAlignment="1">
      <alignment horizontal="center" vertical="center"/>
    </xf>
    <xf numFmtId="0" fontId="4" fillId="0" borderId="36" xfId="1" applyFont="1" applyBorder="1" applyAlignment="1">
      <alignment horizontal="right" vertical="center"/>
    </xf>
    <xf numFmtId="183" fontId="4" fillId="0" borderId="26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right" vertical="center"/>
    </xf>
    <xf numFmtId="38" fontId="4" fillId="0" borderId="37" xfId="2" applyFont="1" applyBorder="1" applyAlignment="1">
      <alignment horizontal="right" vertical="center"/>
    </xf>
    <xf numFmtId="183" fontId="4" fillId="0" borderId="12" xfId="1" applyNumberFormat="1" applyFont="1" applyBorder="1" applyAlignment="1">
      <alignment horizontal="right" vertical="center"/>
    </xf>
    <xf numFmtId="38" fontId="4" fillId="0" borderId="10" xfId="2" applyFont="1" applyBorder="1" applyAlignment="1">
      <alignment horizontal="right" vertical="center"/>
    </xf>
    <xf numFmtId="183" fontId="4" fillId="0" borderId="12" xfId="1" applyNumberFormat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12" fillId="0" borderId="14" xfId="1" applyFont="1" applyBorder="1" applyAlignment="1">
      <alignment horizontal="center" vertical="center" shrinkToFit="1"/>
    </xf>
    <xf numFmtId="183" fontId="4" fillId="0" borderId="16" xfId="1" applyNumberFormat="1" applyFont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183" fontId="4" fillId="0" borderId="27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horizontal="right" vertical="center"/>
    </xf>
    <xf numFmtId="38" fontId="4" fillId="0" borderId="102" xfId="2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183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4" fillId="0" borderId="1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105" xfId="2" applyFont="1" applyBorder="1" applyAlignment="1">
      <alignment horizontal="center" vertical="center"/>
    </xf>
    <xf numFmtId="38" fontId="4" fillId="0" borderId="36" xfId="2" applyFont="1" applyBorder="1" applyAlignment="1">
      <alignment horizontal="right" vertical="center"/>
    </xf>
    <xf numFmtId="38" fontId="4" fillId="0" borderId="26" xfId="2" applyFont="1" applyBorder="1" applyAlignment="1">
      <alignment horizontal="right" vertical="center"/>
    </xf>
    <xf numFmtId="38" fontId="4" fillId="0" borderId="74" xfId="2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4" fillId="0" borderId="16" xfId="1" applyFont="1" applyBorder="1" applyAlignment="1">
      <alignment horizontal="right" vertical="center"/>
    </xf>
    <xf numFmtId="0" fontId="4" fillId="0" borderId="94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38" fontId="4" fillId="0" borderId="42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68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0" fontId="4" fillId="0" borderId="52" xfId="1" applyFont="1" applyBorder="1" applyAlignment="1">
      <alignment horizontal="right" vertical="center"/>
    </xf>
    <xf numFmtId="0" fontId="4" fillId="0" borderId="23" xfId="1" applyFont="1" applyBorder="1" applyAlignment="1">
      <alignment horizontal="right" vertical="center"/>
    </xf>
    <xf numFmtId="0" fontId="4" fillId="0" borderId="75" xfId="1" applyFont="1" applyBorder="1" applyAlignment="1">
      <alignment horizontal="right" vertical="center"/>
    </xf>
    <xf numFmtId="0" fontId="4" fillId="0" borderId="51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7" fillId="0" borderId="94" xfId="1" applyFont="1" applyBorder="1" applyAlignment="1">
      <alignment horizontal="center" vertical="center" readingOrder="2"/>
    </xf>
    <xf numFmtId="0" fontId="7" fillId="0" borderId="13" xfId="1" applyFont="1" applyBorder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38" fontId="12" fillId="0" borderId="35" xfId="2" applyFont="1" applyFill="1" applyBorder="1" applyAlignment="1">
      <alignment vertical="center"/>
    </xf>
    <xf numFmtId="0" fontId="12" fillId="0" borderId="37" xfId="1" applyFont="1" applyBorder="1" applyAlignment="1">
      <alignment horizontal="right" vertical="center"/>
    </xf>
    <xf numFmtId="38" fontId="12" fillId="0" borderId="38" xfId="2" applyFont="1" applyFill="1" applyBorder="1" applyAlignment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12" fillId="0" borderId="38" xfId="1" applyFont="1" applyBorder="1" applyAlignment="1">
      <alignment horizontal="right" vertical="center"/>
    </xf>
    <xf numFmtId="0" fontId="12" fillId="0" borderId="39" xfId="1" applyFont="1" applyBorder="1" applyAlignment="1">
      <alignment horizontal="right" vertical="center"/>
    </xf>
    <xf numFmtId="0" fontId="12" fillId="0" borderId="15" xfId="1" applyFont="1" applyBorder="1" applyAlignment="1">
      <alignment horizontal="right" vertical="center"/>
    </xf>
    <xf numFmtId="0" fontId="12" fillId="0" borderId="16" xfId="1" applyFont="1" applyBorder="1" applyAlignment="1">
      <alignment vertical="center"/>
    </xf>
    <xf numFmtId="0" fontId="12" fillId="0" borderId="14" xfId="1" applyFont="1" applyBorder="1" applyAlignment="1">
      <alignment horizontal="right" vertical="center"/>
    </xf>
    <xf numFmtId="0" fontId="12" fillId="0" borderId="35" xfId="1" applyFont="1" applyBorder="1" applyAlignment="1">
      <alignment horizontal="right" vertical="center"/>
    </xf>
    <xf numFmtId="0" fontId="12" fillId="0" borderId="36" xfId="1" applyFont="1" applyBorder="1" applyAlignment="1">
      <alignment horizontal="right" vertical="center"/>
    </xf>
    <xf numFmtId="0" fontId="17" fillId="0" borderId="49" xfId="1" applyFont="1" applyBorder="1" applyAlignment="1">
      <alignment horizontal="right" vertical="center"/>
    </xf>
    <xf numFmtId="0" fontId="17" fillId="0" borderId="52" xfId="1" applyFont="1" applyBorder="1" applyAlignment="1">
      <alignment horizontal="right" vertical="center"/>
    </xf>
    <xf numFmtId="0" fontId="17" fillId="0" borderId="23" xfId="1" applyFont="1" applyBorder="1" applyAlignment="1">
      <alignment vertical="center"/>
    </xf>
    <xf numFmtId="0" fontId="17" fillId="0" borderId="51" xfId="1" applyFont="1" applyBorder="1" applyAlignment="1">
      <alignment horizontal="right" vertical="center"/>
    </xf>
    <xf numFmtId="0" fontId="17" fillId="0" borderId="39" xfId="1" applyFont="1" applyBorder="1" applyAlignment="1">
      <alignment horizontal="right" vertical="center"/>
    </xf>
    <xf numFmtId="0" fontId="17" fillId="0" borderId="15" xfId="1" applyFont="1" applyBorder="1" applyAlignment="1">
      <alignment horizontal="right" vertical="center"/>
    </xf>
    <xf numFmtId="0" fontId="17" fillId="0" borderId="16" xfId="1" applyFont="1" applyBorder="1" applyAlignment="1">
      <alignment vertical="center"/>
    </xf>
    <xf numFmtId="0" fontId="17" fillId="0" borderId="14" xfId="1" applyFont="1" applyBorder="1" applyAlignment="1">
      <alignment horizontal="right" vertical="center"/>
    </xf>
    <xf numFmtId="0" fontId="12" fillId="0" borderId="34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2" xfId="1" applyFont="1" applyBorder="1" applyAlignment="1">
      <alignment vertical="center" shrinkToFit="1"/>
    </xf>
    <xf numFmtId="0" fontId="12" fillId="0" borderId="35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7" fillId="0" borderId="49" xfId="1" applyFont="1" applyBorder="1" applyAlignment="1">
      <alignment vertical="center"/>
    </xf>
    <xf numFmtId="0" fontId="17" fillId="0" borderId="52" xfId="1" applyFont="1" applyBorder="1" applyAlignment="1">
      <alignment vertical="center"/>
    </xf>
    <xf numFmtId="0" fontId="17" fillId="0" borderId="51" xfId="1" applyFont="1" applyBorder="1" applyAlignment="1">
      <alignment vertical="center"/>
    </xf>
    <xf numFmtId="0" fontId="17" fillId="0" borderId="39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38" fontId="4" fillId="0" borderId="73" xfId="5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38" fontId="4" fillId="0" borderId="60" xfId="5" applyFont="1" applyFill="1" applyBorder="1" applyAlignment="1">
      <alignment horizontal="right" vertical="center"/>
    </xf>
    <xf numFmtId="0" fontId="4" fillId="0" borderId="74" xfId="1" applyFont="1" applyBorder="1" applyAlignment="1">
      <alignment vertical="center"/>
    </xf>
    <xf numFmtId="0" fontId="4" fillId="0" borderId="37" xfId="1" applyFont="1" applyBorder="1" applyAlignment="1">
      <alignment horizontal="right" vertical="center"/>
    </xf>
    <xf numFmtId="0" fontId="4" fillId="0" borderId="31" xfId="1" applyFont="1" applyBorder="1" applyAlignment="1">
      <alignment vertical="center"/>
    </xf>
    <xf numFmtId="0" fontId="12" fillId="0" borderId="35" xfId="1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shrinkToFit="1"/>
    </xf>
    <xf numFmtId="38" fontId="4" fillId="0" borderId="45" xfId="2" applyFont="1" applyBorder="1" applyAlignment="1">
      <alignment horizontal="center" vertical="center" shrinkToFit="1"/>
    </xf>
    <xf numFmtId="38" fontId="4" fillId="0" borderId="22" xfId="2" applyFont="1" applyBorder="1" applyAlignment="1">
      <alignment horizontal="center" vertical="center" shrinkToFit="1"/>
    </xf>
    <xf numFmtId="38" fontId="4" fillId="0" borderId="24" xfId="2" applyFont="1" applyBorder="1" applyAlignment="1">
      <alignment horizontal="center" vertical="center" shrinkToFit="1"/>
    </xf>
    <xf numFmtId="38" fontId="4" fillId="0" borderId="57" xfId="2" applyFont="1" applyBorder="1" applyAlignment="1">
      <alignment horizontal="center" vertical="center"/>
    </xf>
    <xf numFmtId="38" fontId="4" fillId="0" borderId="61" xfId="2" applyFont="1" applyBorder="1" applyAlignment="1">
      <alignment horizontal="right" vertical="center"/>
    </xf>
    <xf numFmtId="38" fontId="4" fillId="0" borderId="59" xfId="2" applyFont="1" applyBorder="1" applyAlignment="1">
      <alignment horizontal="right" vertical="center"/>
    </xf>
    <xf numFmtId="38" fontId="4" fillId="0" borderId="60" xfId="2" applyFont="1" applyBorder="1" applyAlignment="1">
      <alignment horizontal="right" vertical="center"/>
    </xf>
    <xf numFmtId="38" fontId="4" fillId="0" borderId="35" xfId="2" applyFont="1" applyBorder="1" applyAlignment="1">
      <alignment horizontal="center" vertical="center"/>
    </xf>
    <xf numFmtId="38" fontId="4" fillId="0" borderId="38" xfId="2" applyFont="1" applyBorder="1" applyAlignment="1">
      <alignment horizontal="center" vertical="center"/>
    </xf>
    <xf numFmtId="38" fontId="4" fillId="0" borderId="11" xfId="2" applyFont="1" applyBorder="1" applyAlignment="1">
      <alignment horizontal="right" vertical="center"/>
    </xf>
    <xf numFmtId="38" fontId="4" fillId="0" borderId="38" xfId="2" applyFont="1" applyBorder="1" applyAlignment="1">
      <alignment horizontal="center" vertical="center" shrinkToFit="1"/>
    </xf>
    <xf numFmtId="38" fontId="4" fillId="0" borderId="12" xfId="2" quotePrefix="1" applyFont="1" applyBorder="1" applyAlignment="1">
      <alignment horizontal="right" vertical="center"/>
    </xf>
    <xf numFmtId="38" fontId="4" fillId="0" borderId="10" xfId="2" quotePrefix="1" applyFont="1" applyBorder="1" applyAlignment="1">
      <alignment horizontal="right" vertical="center"/>
    </xf>
    <xf numFmtId="38" fontId="4" fillId="0" borderId="39" xfId="2" applyFont="1" applyBorder="1" applyAlignment="1">
      <alignment horizontal="center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23" xfId="2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38" fontId="4" fillId="0" borderId="0" xfId="2" applyFont="1" applyBorder="1" applyAlignment="1">
      <alignment horizontal="right" vertical="center"/>
    </xf>
    <xf numFmtId="38" fontId="4" fillId="0" borderId="22" xfId="2" applyFont="1" applyFill="1" applyBorder="1" applyAlignment="1">
      <alignment horizontal="center" vertical="center" shrinkToFit="1"/>
    </xf>
    <xf numFmtId="38" fontId="7" fillId="0" borderId="22" xfId="2" applyFont="1" applyFill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38" fontId="4" fillId="0" borderId="59" xfId="2" applyFont="1" applyFill="1" applyBorder="1" applyAlignment="1">
      <alignment horizontal="right" vertical="center"/>
    </xf>
    <xf numFmtId="0" fontId="4" fillId="0" borderId="35" xfId="1" applyFont="1" applyBorder="1" applyAlignment="1">
      <alignment horizontal="center" vertical="center" shrinkToFit="1"/>
    </xf>
    <xf numFmtId="38" fontId="4" fillId="0" borderId="26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38" fontId="4" fillId="0" borderId="12" xfId="2" quotePrefix="1" applyFont="1" applyFill="1" applyBorder="1" applyAlignment="1">
      <alignment horizontal="right" vertical="center"/>
    </xf>
    <xf numFmtId="38" fontId="7" fillId="0" borderId="12" xfId="2" quotePrefix="1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0" fontId="4" fillId="0" borderId="94" xfId="1" applyFont="1" applyBorder="1" applyAlignment="1">
      <alignment vertical="center"/>
    </xf>
    <xf numFmtId="0" fontId="12" fillId="0" borderId="21" xfId="1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distributed" vertical="center" justifyLastLine="1"/>
    </xf>
    <xf numFmtId="38" fontId="12" fillId="0" borderId="61" xfId="2" applyFont="1" applyBorder="1" applyAlignment="1">
      <alignment horizontal="right" vertical="center" shrinkToFit="1"/>
    </xf>
    <xf numFmtId="38" fontId="12" fillId="0" borderId="59" xfId="2" applyFont="1" applyBorder="1" applyAlignment="1">
      <alignment horizontal="right" vertical="center" shrinkToFit="1"/>
    </xf>
    <xf numFmtId="38" fontId="12" fillId="0" borderId="60" xfId="2" applyFont="1" applyBorder="1" applyAlignment="1">
      <alignment horizontal="right" vertical="center" shrinkToFit="1"/>
    </xf>
    <xf numFmtId="0" fontId="12" fillId="0" borderId="35" xfId="1" applyFont="1" applyBorder="1" applyAlignment="1">
      <alignment horizontal="distributed" vertical="center" justifyLastLine="1"/>
    </xf>
    <xf numFmtId="38" fontId="12" fillId="0" borderId="36" xfId="2" applyFont="1" applyBorder="1" applyAlignment="1">
      <alignment horizontal="right" vertical="center" shrinkToFit="1"/>
    </xf>
    <xf numFmtId="38" fontId="12" fillId="0" borderId="26" xfId="2" applyFont="1" applyBorder="1" applyAlignment="1">
      <alignment horizontal="right" vertical="center" shrinkToFit="1"/>
    </xf>
    <xf numFmtId="38" fontId="12" fillId="0" borderId="37" xfId="2" applyFont="1" applyBorder="1" applyAlignment="1">
      <alignment horizontal="right" vertical="center" shrinkToFit="1"/>
    </xf>
    <xf numFmtId="0" fontId="12" fillId="0" borderId="38" xfId="1" applyFont="1" applyBorder="1" applyAlignment="1">
      <alignment horizontal="distributed" vertical="center" justifyLastLine="1"/>
    </xf>
    <xf numFmtId="38" fontId="12" fillId="0" borderId="11" xfId="2" applyFont="1" applyBorder="1" applyAlignment="1">
      <alignment horizontal="right" vertical="center" shrinkToFit="1"/>
    </xf>
    <xf numFmtId="38" fontId="12" fillId="0" borderId="10" xfId="2" applyFont="1" applyBorder="1" applyAlignment="1">
      <alignment horizontal="right" vertical="center" shrinkToFit="1"/>
    </xf>
    <xf numFmtId="0" fontId="12" fillId="0" borderId="38" xfId="1" applyFont="1" applyBorder="1" applyAlignment="1">
      <alignment horizontal="distributed" vertical="center" wrapText="1" justifyLastLine="1"/>
    </xf>
    <xf numFmtId="38" fontId="12" fillId="0" borderId="12" xfId="2" quotePrefix="1" applyFont="1" applyBorder="1" applyAlignment="1">
      <alignment horizontal="right" vertical="center" shrinkToFit="1"/>
    </xf>
    <xf numFmtId="38" fontId="12" fillId="0" borderId="10" xfId="2" quotePrefix="1" applyFont="1" applyBorder="1" applyAlignment="1">
      <alignment horizontal="right" vertical="center" shrinkToFit="1"/>
    </xf>
    <xf numFmtId="0" fontId="12" fillId="0" borderId="39" xfId="1" applyFont="1" applyBorder="1" applyAlignment="1">
      <alignment horizontal="distributed" vertical="center" justifyLastLine="1"/>
    </xf>
    <xf numFmtId="38" fontId="12" fillId="0" borderId="15" xfId="2" applyFont="1" applyBorder="1" applyAlignment="1">
      <alignment horizontal="right" vertical="center" shrinkToFit="1"/>
    </xf>
    <xf numFmtId="38" fontId="12" fillId="0" borderId="16" xfId="2" applyFont="1" applyBorder="1" applyAlignment="1">
      <alignment horizontal="right" vertical="center" shrinkToFit="1"/>
    </xf>
    <xf numFmtId="38" fontId="12" fillId="0" borderId="14" xfId="2" applyFont="1" applyBorder="1" applyAlignment="1">
      <alignment horizontal="right" vertical="center" shrinkToFit="1"/>
    </xf>
    <xf numFmtId="0" fontId="17" fillId="0" borderId="22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38" fontId="12" fillId="0" borderId="61" xfId="2" applyFont="1" applyFill="1" applyBorder="1" applyAlignment="1">
      <alignment horizontal="right" vertical="center" shrinkToFit="1"/>
    </xf>
    <xf numFmtId="38" fontId="12" fillId="0" borderId="59" xfId="2" applyFont="1" applyFill="1" applyBorder="1" applyAlignment="1">
      <alignment horizontal="right" vertical="center" shrinkToFit="1"/>
    </xf>
    <xf numFmtId="38" fontId="17" fillId="0" borderId="59" xfId="2" applyFont="1" applyFill="1" applyBorder="1" applyAlignment="1">
      <alignment horizontal="right" vertical="center" shrinkToFit="1"/>
    </xf>
    <xf numFmtId="38" fontId="17" fillId="0" borderId="60" xfId="2" applyFont="1" applyFill="1" applyBorder="1" applyAlignment="1">
      <alignment horizontal="right" vertical="center" shrinkToFit="1"/>
    </xf>
    <xf numFmtId="38" fontId="12" fillId="0" borderId="36" xfId="2" applyFont="1" applyFill="1" applyBorder="1" applyAlignment="1">
      <alignment horizontal="right" vertical="center" shrinkToFit="1"/>
    </xf>
    <xf numFmtId="38" fontId="12" fillId="0" borderId="26" xfId="2" applyFont="1" applyFill="1" applyBorder="1" applyAlignment="1">
      <alignment horizontal="right" vertical="center" shrinkToFit="1"/>
    </xf>
    <xf numFmtId="38" fontId="17" fillId="0" borderId="26" xfId="2" applyFont="1" applyFill="1" applyBorder="1" applyAlignment="1">
      <alignment horizontal="right" vertical="center" shrinkToFit="1"/>
    </xf>
    <xf numFmtId="38" fontId="17" fillId="0" borderId="37" xfId="2" applyFont="1" applyFill="1" applyBorder="1" applyAlignment="1">
      <alignment horizontal="right" vertical="center" shrinkToFit="1"/>
    </xf>
    <xf numFmtId="38" fontId="12" fillId="0" borderId="11" xfId="2" applyFont="1" applyFill="1" applyBorder="1" applyAlignment="1">
      <alignment horizontal="right" vertical="center" shrinkToFit="1"/>
    </xf>
    <xf numFmtId="38" fontId="12" fillId="0" borderId="12" xfId="2" applyFont="1" applyFill="1" applyBorder="1" applyAlignment="1">
      <alignment horizontal="right" vertical="center" shrinkToFit="1"/>
    </xf>
    <xf numFmtId="38" fontId="17" fillId="0" borderId="12" xfId="2" applyFont="1" applyFill="1" applyBorder="1" applyAlignment="1">
      <alignment horizontal="right" vertical="center" shrinkToFit="1"/>
    </xf>
    <xf numFmtId="38" fontId="17" fillId="0" borderId="10" xfId="2" applyFont="1" applyFill="1" applyBorder="1" applyAlignment="1">
      <alignment horizontal="right" vertical="center" shrinkToFit="1"/>
    </xf>
    <xf numFmtId="38" fontId="12" fillId="0" borderId="11" xfId="2" quotePrefix="1" applyFont="1" applyFill="1" applyBorder="1" applyAlignment="1">
      <alignment horizontal="right" vertical="center" shrinkToFit="1"/>
    </xf>
    <xf numFmtId="38" fontId="12" fillId="0" borderId="12" xfId="2" quotePrefix="1" applyFont="1" applyFill="1" applyBorder="1" applyAlignment="1">
      <alignment horizontal="right" vertical="center" shrinkToFit="1"/>
    </xf>
    <xf numFmtId="38" fontId="17" fillId="0" borderId="12" xfId="2" quotePrefix="1" applyFont="1" applyFill="1" applyBorder="1" applyAlignment="1">
      <alignment horizontal="right" vertical="center" shrinkToFit="1"/>
    </xf>
    <xf numFmtId="38" fontId="12" fillId="0" borderId="15" xfId="2" applyFont="1" applyFill="1" applyBorder="1" applyAlignment="1">
      <alignment horizontal="right" vertical="center" shrinkToFit="1"/>
    </xf>
    <xf numFmtId="38" fontId="12" fillId="0" borderId="16" xfId="2" applyFont="1" applyFill="1" applyBorder="1" applyAlignment="1">
      <alignment horizontal="right" vertical="center" shrinkToFit="1"/>
    </xf>
    <xf numFmtId="38" fontId="17" fillId="0" borderId="16" xfId="2" applyFont="1" applyFill="1" applyBorder="1" applyAlignment="1">
      <alignment horizontal="right" vertical="center" shrinkToFit="1"/>
    </xf>
    <xf numFmtId="38" fontId="17" fillId="0" borderId="14" xfId="2" applyFont="1" applyFill="1" applyBorder="1" applyAlignment="1">
      <alignment horizontal="right" vertical="center" shrinkToFit="1"/>
    </xf>
    <xf numFmtId="0" fontId="12" fillId="0" borderId="2" xfId="1" applyFont="1" applyBorder="1" applyAlignment="1">
      <alignment horizontal="center" vertical="center" wrapText="1"/>
    </xf>
    <xf numFmtId="0" fontId="17" fillId="0" borderId="12" xfId="1" applyFont="1" applyBorder="1" applyAlignment="1">
      <alignment vertical="center"/>
    </xf>
    <xf numFmtId="0" fontId="7" fillId="0" borderId="39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12" xfId="1" applyFont="1" applyBorder="1" applyAlignment="1">
      <alignment horizontal="right" vertical="center"/>
    </xf>
    <xf numFmtId="38" fontId="12" fillId="0" borderId="1" xfId="2" applyFont="1" applyFill="1" applyBorder="1" applyAlignment="1">
      <alignment horizontal="center" vertical="center"/>
    </xf>
    <xf numFmtId="38" fontId="12" fillId="0" borderId="4" xfId="2" applyFont="1" applyFill="1" applyBorder="1" applyAlignment="1">
      <alignment horizontal="center" vertical="center"/>
    </xf>
    <xf numFmtId="38" fontId="14" fillId="0" borderId="2" xfId="2" applyFont="1" applyFill="1" applyBorder="1" applyAlignment="1">
      <alignment horizontal="center" vertical="center" wrapText="1"/>
    </xf>
    <xf numFmtId="38" fontId="12" fillId="0" borderId="4" xfId="2" applyFont="1" applyFill="1" applyBorder="1" applyAlignment="1">
      <alignment horizontal="center" vertical="center" wrapText="1"/>
    </xf>
    <xf numFmtId="38" fontId="12" fillId="0" borderId="105" xfId="2" applyFont="1" applyFill="1" applyBorder="1" applyAlignment="1">
      <alignment horizontal="center" vertical="center" wrapText="1"/>
    </xf>
    <xf numFmtId="38" fontId="17" fillId="0" borderId="2" xfId="2" applyFont="1" applyFill="1" applyBorder="1" applyAlignment="1">
      <alignment horizontal="center" vertical="center"/>
    </xf>
    <xf numFmtId="38" fontId="7" fillId="0" borderId="59" xfId="2" applyFont="1" applyFill="1" applyBorder="1" applyAlignment="1">
      <alignment vertical="center"/>
    </xf>
    <xf numFmtId="38" fontId="7" fillId="0" borderId="73" xfId="2" applyFont="1" applyFill="1" applyBorder="1" applyAlignment="1">
      <alignment vertical="center"/>
    </xf>
    <xf numFmtId="38" fontId="7" fillId="0" borderId="60" xfId="2" applyFont="1" applyFill="1" applyBorder="1" applyAlignment="1">
      <alignment vertical="center"/>
    </xf>
    <xf numFmtId="38" fontId="7" fillId="0" borderId="26" xfId="2" applyFont="1" applyFill="1" applyBorder="1" applyAlignment="1">
      <alignment horizontal="right" vertical="center" shrinkToFit="1"/>
    </xf>
    <xf numFmtId="38" fontId="7" fillId="0" borderId="74" xfId="2" applyFont="1" applyFill="1" applyBorder="1" applyAlignment="1">
      <alignment horizontal="right" vertical="center" shrinkToFit="1"/>
    </xf>
    <xf numFmtId="38" fontId="7" fillId="0" borderId="37" xfId="2" applyFont="1" applyFill="1" applyBorder="1" applyAlignment="1">
      <alignment vertical="center"/>
    </xf>
    <xf numFmtId="38" fontId="7" fillId="0" borderId="3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horizontal="right" vertical="center" shrinkToFit="1"/>
    </xf>
    <xf numFmtId="38" fontId="7" fillId="0" borderId="31" xfId="2" applyFont="1" applyFill="1" applyBorder="1" applyAlignment="1">
      <alignment horizontal="right" vertical="center" shrinkToFit="1"/>
    </xf>
    <xf numFmtId="38" fontId="7" fillId="0" borderId="12" xfId="2" applyFont="1" applyFill="1" applyBorder="1" applyAlignment="1">
      <alignment vertical="center"/>
    </xf>
    <xf numFmtId="38" fontId="19" fillId="0" borderId="10" xfId="2" applyFont="1" applyFill="1" applyBorder="1" applyAlignment="1">
      <alignment vertical="center" wrapText="1"/>
    </xf>
    <xf numFmtId="38" fontId="7" fillId="0" borderId="16" xfId="2" applyFont="1" applyFill="1" applyBorder="1" applyAlignment="1">
      <alignment horizontal="right" vertical="center" shrinkToFit="1"/>
    </xf>
    <xf numFmtId="38" fontId="7" fillId="0" borderId="94" xfId="2" applyFont="1" applyFill="1" applyBorder="1" applyAlignment="1">
      <alignment horizontal="right" vertical="center" shrinkToFit="1"/>
    </xf>
    <xf numFmtId="0" fontId="18" fillId="0" borderId="0" xfId="0" applyFont="1" applyAlignment="1">
      <alignment vertical="center"/>
    </xf>
    <xf numFmtId="0" fontId="7" fillId="0" borderId="26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 shrinkToFit="1"/>
    </xf>
    <xf numFmtId="0" fontId="20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0" fontId="14" fillId="0" borderId="0" xfId="1" applyFont="1" applyAlignment="1">
      <alignment vertical="center"/>
    </xf>
    <xf numFmtId="177" fontId="7" fillId="0" borderId="16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4" fillId="0" borderId="3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35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12" fillId="0" borderId="12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 shrinkToFit="1"/>
    </xf>
    <xf numFmtId="0" fontId="12" fillId="0" borderId="33" xfId="1" applyFont="1" applyBorder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10" xfId="1" applyFont="1" applyBorder="1" applyAlignment="1">
      <alignment horizontal="right" vertical="center"/>
    </xf>
    <xf numFmtId="0" fontId="17" fillId="0" borderId="15" xfId="1" applyFont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38" fontId="12" fillId="0" borderId="4" xfId="2" applyFont="1" applyFill="1" applyBorder="1" applyAlignment="1">
      <alignment horizontal="center" vertical="center" shrinkToFit="1"/>
    </xf>
    <xf numFmtId="38" fontId="12" fillId="0" borderId="2" xfId="2" applyFont="1" applyFill="1" applyBorder="1" applyAlignment="1">
      <alignment horizontal="center" vertical="center" shrinkToFit="1"/>
    </xf>
    <xf numFmtId="38" fontId="7" fillId="0" borderId="36" xfId="2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7" fillId="0" borderId="11" xfId="2" applyFont="1" applyFill="1" applyBorder="1" applyAlignment="1">
      <alignment vertical="center"/>
    </xf>
    <xf numFmtId="38" fontId="12" fillId="0" borderId="22" xfId="2" applyFont="1" applyFill="1" applyBorder="1" applyAlignment="1">
      <alignment horizontal="center" vertical="center" shrinkToFit="1"/>
    </xf>
    <xf numFmtId="38" fontId="7" fillId="0" borderId="36" xfId="1" applyNumberFormat="1" applyFont="1" applyBorder="1" applyAlignment="1">
      <alignment vertical="center"/>
    </xf>
    <xf numFmtId="38" fontId="7" fillId="0" borderId="26" xfId="1" applyNumberFormat="1" applyFont="1" applyBorder="1" applyAlignment="1">
      <alignment vertical="center"/>
    </xf>
    <xf numFmtId="38" fontId="7" fillId="0" borderId="11" xfId="1" applyNumberFormat="1" applyFont="1" applyBorder="1" applyAlignment="1">
      <alignment vertical="center"/>
    </xf>
    <xf numFmtId="38" fontId="7" fillId="0" borderId="12" xfId="1" applyNumberFormat="1" applyFont="1" applyBorder="1" applyAlignment="1">
      <alignment vertical="center"/>
    </xf>
    <xf numFmtId="0" fontId="4" fillId="0" borderId="121" xfId="1" applyFont="1" applyBorder="1" applyAlignment="1">
      <alignment horizontal="center" vertical="center" shrinkToFit="1"/>
    </xf>
    <xf numFmtId="0" fontId="4" fillId="0" borderId="105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38" fontId="7" fillId="0" borderId="17" xfId="2" applyFont="1" applyFill="1" applyBorder="1" applyAlignment="1">
      <alignment horizontal="right" vertical="center"/>
    </xf>
    <xf numFmtId="38" fontId="7" fillId="0" borderId="73" xfId="2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38" fontId="12" fillId="0" borderId="22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horizontal="center" vertical="center" wrapText="1"/>
    </xf>
    <xf numFmtId="38" fontId="12" fillId="0" borderId="24" xfId="2" applyFont="1" applyFill="1" applyBorder="1" applyAlignment="1">
      <alignment horizontal="center" vertical="center" wrapText="1"/>
    </xf>
    <xf numFmtId="38" fontId="12" fillId="0" borderId="35" xfId="2" applyFont="1" applyFill="1" applyBorder="1" applyAlignment="1">
      <alignment horizontal="center" vertical="center" shrinkToFit="1"/>
    </xf>
    <xf numFmtId="38" fontId="12" fillId="0" borderId="38" xfId="2" applyFont="1" applyFill="1" applyBorder="1" applyAlignment="1">
      <alignment horizontal="center" vertical="center" shrinkToFit="1"/>
    </xf>
    <xf numFmtId="38" fontId="12" fillId="0" borderId="39" xfId="2" applyFont="1" applyFill="1" applyBorder="1" applyAlignment="1">
      <alignment horizontal="center" vertical="center" shrinkToFit="1"/>
    </xf>
    <xf numFmtId="0" fontId="7" fillId="0" borderId="36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4" fillId="0" borderId="1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38" fontId="7" fillId="0" borderId="16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38" fontId="7" fillId="0" borderId="11" xfId="2" applyFont="1" applyFill="1" applyBorder="1" applyAlignment="1">
      <alignment vertical="center"/>
    </xf>
    <xf numFmtId="38" fontId="7" fillId="0" borderId="36" xfId="2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0" fontId="4" fillId="0" borderId="37" xfId="1" applyFont="1" applyBorder="1" applyAlignment="1">
      <alignment horizontal="center" vertical="center"/>
    </xf>
    <xf numFmtId="38" fontId="17" fillId="0" borderId="36" xfId="2" applyFont="1" applyFill="1" applyBorder="1" applyAlignment="1">
      <alignment vertical="center"/>
    </xf>
    <xf numFmtId="38" fontId="17" fillId="0" borderId="26" xfId="2" applyFont="1" applyFill="1" applyBorder="1" applyAlignment="1">
      <alignment vertical="center"/>
    </xf>
    <xf numFmtId="38" fontId="17" fillId="0" borderId="11" xfId="2" applyFont="1" applyFill="1" applyBorder="1" applyAlignment="1">
      <alignment vertical="center"/>
    </xf>
    <xf numFmtId="38" fontId="12" fillId="0" borderId="45" xfId="2" applyFont="1" applyFill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vertical="center"/>
    </xf>
    <xf numFmtId="0" fontId="12" fillId="0" borderId="22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2" fillId="0" borderId="34" xfId="2" applyFont="1" applyFill="1" applyBorder="1" applyAlignment="1">
      <alignment horizontal="center" vertical="center"/>
    </xf>
    <xf numFmtId="38" fontId="12" fillId="0" borderId="3" xfId="2" applyFont="1" applyFill="1" applyBorder="1" applyAlignment="1">
      <alignment horizontal="center" vertical="center"/>
    </xf>
    <xf numFmtId="0" fontId="11" fillId="0" borderId="0" xfId="0" applyFont="1"/>
    <xf numFmtId="38" fontId="17" fillId="0" borderId="36" xfId="1" applyNumberFormat="1" applyFont="1" applyBorder="1" applyAlignment="1">
      <alignment horizontal="right" vertical="center" shrinkToFit="1"/>
    </xf>
    <xf numFmtId="38" fontId="17" fillId="0" borderId="11" xfId="1" applyNumberFormat="1" applyFont="1" applyBorder="1" applyAlignment="1">
      <alignment horizontal="right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5" xfId="1" applyFont="1" applyBorder="1" applyAlignment="1">
      <alignment vertical="center" shrinkToFit="1"/>
    </xf>
    <xf numFmtId="0" fontId="14" fillId="0" borderId="4" xfId="1" applyFont="1" applyBorder="1" applyAlignment="1">
      <alignment horizontal="center" vertical="center" wrapText="1"/>
    </xf>
    <xf numFmtId="0" fontId="7" fillId="0" borderId="36" xfId="1" applyFont="1" applyBorder="1" applyAlignment="1">
      <alignment vertical="center"/>
    </xf>
    <xf numFmtId="178" fontId="7" fillId="0" borderId="37" xfId="1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38" fontId="7" fillId="0" borderId="34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35" xfId="2" applyFont="1" applyFill="1" applyBorder="1" applyAlignment="1">
      <alignment horizontal="center" vertical="center" shrinkToFit="1"/>
    </xf>
    <xf numFmtId="38" fontId="7" fillId="0" borderId="38" xfId="2" applyFont="1" applyFill="1" applyBorder="1" applyAlignment="1">
      <alignment horizontal="center" vertical="center" shrinkToFit="1"/>
    </xf>
    <xf numFmtId="38" fontId="7" fillId="0" borderId="12" xfId="2" applyFont="1" applyFill="1" applyBorder="1" applyAlignment="1">
      <alignment horizontal="right" vertical="center"/>
    </xf>
    <xf numFmtId="38" fontId="7" fillId="0" borderId="45" xfId="2" applyFont="1" applyFill="1" applyBorder="1" applyAlignment="1">
      <alignment horizontal="center" vertical="center"/>
    </xf>
    <xf numFmtId="38" fontId="7" fillId="0" borderId="22" xfId="2" applyFont="1" applyFill="1" applyBorder="1" applyAlignment="1">
      <alignment horizontal="center" vertical="center"/>
    </xf>
    <xf numFmtId="38" fontId="4" fillId="0" borderId="35" xfId="2" applyFont="1" applyFill="1" applyBorder="1" applyAlignment="1">
      <alignment horizontal="distributed" vertical="center" justifyLastLine="1" shrinkToFit="1"/>
    </xf>
    <xf numFmtId="10" fontId="7" fillId="0" borderId="26" xfId="2" applyNumberFormat="1" applyFont="1" applyFill="1" applyBorder="1" applyAlignment="1">
      <alignment vertical="center"/>
    </xf>
    <xf numFmtId="10" fontId="7" fillId="0" borderId="37" xfId="2" applyNumberFormat="1" applyFont="1" applyFill="1" applyBorder="1" applyAlignment="1">
      <alignment vertical="center"/>
    </xf>
    <xf numFmtId="38" fontId="12" fillId="0" borderId="38" xfId="2" applyFont="1" applyFill="1" applyBorder="1" applyAlignment="1">
      <alignment horizontal="distributed" vertical="center" justifyLastLine="1" shrinkToFit="1"/>
    </xf>
    <xf numFmtId="10" fontId="7" fillId="0" borderId="12" xfId="2" applyNumberFormat="1" applyFont="1" applyFill="1" applyBorder="1" applyAlignment="1">
      <alignment vertical="center"/>
    </xf>
    <xf numFmtId="38" fontId="4" fillId="0" borderId="38" xfId="2" applyFont="1" applyFill="1" applyBorder="1" applyAlignment="1">
      <alignment horizontal="distributed" vertical="center" justifyLastLine="1" shrinkToFit="1"/>
    </xf>
    <xf numFmtId="38" fontId="4" fillId="0" borderId="39" xfId="2" applyFont="1" applyFill="1" applyBorder="1" applyAlignment="1">
      <alignment horizontal="distributed" vertical="center" justifyLastLine="1" shrinkToFit="1"/>
    </xf>
    <xf numFmtId="10" fontId="7" fillId="0" borderId="16" xfId="2" applyNumberFormat="1" applyFont="1" applyFill="1" applyBorder="1" applyAlignment="1">
      <alignment vertical="center"/>
    </xf>
    <xf numFmtId="10" fontId="7" fillId="0" borderId="26" xfId="2" applyNumberFormat="1" applyFont="1" applyFill="1" applyBorder="1" applyAlignment="1">
      <alignment horizontal="right" vertical="center"/>
    </xf>
    <xf numFmtId="10" fontId="7" fillId="0" borderId="37" xfId="2" applyNumberFormat="1" applyFont="1" applyFill="1" applyBorder="1" applyAlignment="1">
      <alignment horizontal="right" vertical="center"/>
    </xf>
    <xf numFmtId="38" fontId="4" fillId="0" borderId="45" xfId="2" applyFont="1" applyFill="1" applyBorder="1" applyAlignment="1">
      <alignment horizontal="center" vertical="center"/>
    </xf>
    <xf numFmtId="10" fontId="7" fillId="0" borderId="12" xfId="2" applyNumberFormat="1" applyFont="1" applyFill="1" applyBorder="1" applyAlignment="1">
      <alignment horizontal="right" vertical="center"/>
    </xf>
    <xf numFmtId="10" fontId="7" fillId="0" borderId="10" xfId="2" applyNumberFormat="1" applyFont="1" applyFill="1" applyBorder="1" applyAlignment="1">
      <alignment vertical="center"/>
    </xf>
    <xf numFmtId="10" fontId="7" fillId="0" borderId="14" xfId="2" applyNumberFormat="1" applyFont="1" applyFill="1" applyBorder="1" applyAlignment="1">
      <alignment vertical="center"/>
    </xf>
    <xf numFmtId="0" fontId="7" fillId="0" borderId="12" xfId="2" applyNumberFormat="1" applyFont="1" applyFill="1" applyBorder="1" applyAlignment="1">
      <alignment horizontal="right" vertical="center"/>
    </xf>
    <xf numFmtId="10" fontId="7" fillId="0" borderId="59" xfId="2" applyNumberFormat="1" applyFont="1" applyFill="1" applyBorder="1" applyAlignment="1">
      <alignment vertical="center"/>
    </xf>
    <xf numFmtId="10" fontId="7" fillId="0" borderId="60" xfId="2" applyNumberFormat="1" applyFont="1" applyFill="1" applyBorder="1" applyAlignment="1">
      <alignment vertical="center"/>
    </xf>
    <xf numFmtId="38" fontId="7" fillId="0" borderId="24" xfId="2" applyFont="1" applyFill="1" applyBorder="1" applyAlignment="1">
      <alignment horizontal="center" vertical="center"/>
    </xf>
    <xf numFmtId="38" fontId="12" fillId="0" borderId="10" xfId="2" applyFont="1" applyFill="1" applyBorder="1" applyAlignment="1">
      <alignment horizontal="distributed" vertical="center" wrapText="1" justifyLastLine="1"/>
    </xf>
    <xf numFmtId="38" fontId="12" fillId="0" borderId="35" xfId="2" applyFont="1" applyFill="1" applyBorder="1" applyAlignment="1">
      <alignment horizontal="distributed" vertical="center" justifyLastLine="1"/>
    </xf>
    <xf numFmtId="183" fontId="7" fillId="0" borderId="26" xfId="2" applyNumberFormat="1" applyFont="1" applyFill="1" applyBorder="1" applyAlignment="1">
      <alignment vertical="center"/>
    </xf>
    <xf numFmtId="183" fontId="7" fillId="0" borderId="37" xfId="2" applyNumberFormat="1" applyFont="1" applyFill="1" applyBorder="1" applyAlignment="1">
      <alignment vertical="center"/>
    </xf>
    <xf numFmtId="38" fontId="12" fillId="0" borderId="38" xfId="2" applyFont="1" applyFill="1" applyBorder="1" applyAlignment="1">
      <alignment horizontal="distributed" vertical="center" wrapText="1" justifyLastLine="1"/>
    </xf>
    <xf numFmtId="183" fontId="7" fillId="0" borderId="12" xfId="2" applyNumberFormat="1" applyFont="1" applyFill="1" applyBorder="1" applyAlignment="1">
      <alignment vertical="center"/>
    </xf>
    <xf numFmtId="38" fontId="12" fillId="0" borderId="39" xfId="2" applyFont="1" applyFill="1" applyBorder="1" applyAlignment="1">
      <alignment horizontal="distributed" vertical="center" justifyLastLine="1" shrinkToFit="1"/>
    </xf>
    <xf numFmtId="183" fontId="7" fillId="0" borderId="59" xfId="2" applyNumberFormat="1" applyFont="1" applyFill="1" applyBorder="1" applyAlignment="1">
      <alignment vertical="center"/>
    </xf>
    <xf numFmtId="183" fontId="7" fillId="0" borderId="60" xfId="2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5" xfId="1" applyFont="1" applyBorder="1" applyAlignment="1">
      <alignment horizontal="center" vertical="center" wrapText="1"/>
    </xf>
    <xf numFmtId="38" fontId="7" fillId="0" borderId="26" xfId="2" applyFont="1" applyFill="1" applyBorder="1" applyAlignment="1">
      <alignment vertical="center" wrapText="1"/>
    </xf>
    <xf numFmtId="38" fontId="7" fillId="0" borderId="36" xfId="2" applyFont="1" applyFill="1" applyBorder="1" applyAlignment="1">
      <alignment vertical="center" wrapText="1"/>
    </xf>
    <xf numFmtId="38" fontId="7" fillId="0" borderId="37" xfId="2" applyFont="1" applyFill="1" applyBorder="1" applyAlignment="1">
      <alignment vertical="center" wrapText="1"/>
    </xf>
    <xf numFmtId="0" fontId="4" fillId="0" borderId="38" xfId="1" applyFont="1" applyBorder="1" applyAlignment="1">
      <alignment horizontal="center" vertical="center" wrapText="1" shrinkToFit="1"/>
    </xf>
    <xf numFmtId="38" fontId="7" fillId="0" borderId="12" xfId="2" applyFont="1" applyFill="1" applyBorder="1" applyAlignment="1">
      <alignment vertical="center" wrapText="1"/>
    </xf>
    <xf numFmtId="38" fontId="7" fillId="0" borderId="11" xfId="2" applyFont="1" applyFill="1" applyBorder="1" applyAlignment="1">
      <alignment horizontal="right" vertical="center" wrapText="1"/>
    </xf>
    <xf numFmtId="38" fontId="7" fillId="0" borderId="12" xfId="2" applyFont="1" applyFill="1" applyBorder="1" applyAlignment="1">
      <alignment horizontal="right" vertical="center" wrapText="1"/>
    </xf>
    <xf numFmtId="38" fontId="7" fillId="0" borderId="10" xfId="2" applyFont="1" applyFill="1" applyBorder="1" applyAlignment="1">
      <alignment horizontal="right" vertical="center" wrapText="1"/>
    </xf>
    <xf numFmtId="0" fontId="4" fillId="0" borderId="38" xfId="1" applyFont="1" applyBorder="1" applyAlignment="1">
      <alignment horizontal="center" vertical="center" wrapText="1"/>
    </xf>
    <xf numFmtId="38" fontId="7" fillId="0" borderId="11" xfId="2" applyFont="1" applyFill="1" applyBorder="1" applyAlignment="1">
      <alignment vertical="center" wrapText="1"/>
    </xf>
    <xf numFmtId="38" fontId="7" fillId="0" borderId="10" xfId="2" applyFont="1" applyFill="1" applyBorder="1" applyAlignment="1">
      <alignment vertical="center" wrapText="1"/>
    </xf>
    <xf numFmtId="0" fontId="4" fillId="0" borderId="39" xfId="1" applyFont="1" applyBorder="1" applyAlignment="1">
      <alignment horizontal="center" vertical="center" wrapText="1"/>
    </xf>
    <xf numFmtId="38" fontId="7" fillId="0" borderId="16" xfId="2" applyFont="1" applyFill="1" applyBorder="1" applyAlignment="1">
      <alignment vertical="center" wrapText="1"/>
    </xf>
    <xf numFmtId="38" fontId="7" fillId="0" borderId="15" xfId="2" applyFont="1" applyFill="1" applyBorder="1" applyAlignment="1">
      <alignment vertical="center" wrapText="1"/>
    </xf>
    <xf numFmtId="38" fontId="7" fillId="0" borderId="14" xfId="2" applyFont="1" applyFill="1" applyBorder="1" applyAlignment="1">
      <alignment vertical="center" wrapText="1"/>
    </xf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horizontal="centerContinuous" vertical="center"/>
    </xf>
    <xf numFmtId="56" fontId="28" fillId="0" borderId="0" xfId="7" applyNumberFormat="1" applyFont="1" applyAlignment="1">
      <alignment vertical="center"/>
    </xf>
    <xf numFmtId="0" fontId="28" fillId="0" borderId="0" xfId="7" applyFont="1" applyAlignment="1">
      <alignment vertical="center"/>
    </xf>
    <xf numFmtId="0" fontId="4" fillId="0" borderId="74" xfId="7" applyFont="1" applyBorder="1" applyAlignment="1">
      <alignment horizontal="center" vertical="center"/>
    </xf>
    <xf numFmtId="0" fontId="4" fillId="0" borderId="111" xfId="7" applyFont="1" applyBorder="1" applyAlignment="1">
      <alignment vertical="center"/>
    </xf>
    <xf numFmtId="0" fontId="4" fillId="0" borderId="36" xfId="7" applyFont="1" applyBorder="1" applyAlignment="1">
      <alignment vertical="center"/>
    </xf>
    <xf numFmtId="0" fontId="4" fillId="0" borderId="0" xfId="7" applyFont="1" applyAlignment="1">
      <alignment horizontal="distributed" vertical="center"/>
    </xf>
    <xf numFmtId="0" fontId="4" fillId="0" borderId="75" xfId="7" applyFont="1" applyBorder="1" applyAlignment="1">
      <alignment horizontal="center" vertical="center"/>
    </xf>
    <xf numFmtId="0" fontId="4" fillId="0" borderId="131" xfId="7" applyFont="1" applyBorder="1" applyAlignment="1">
      <alignment vertical="center"/>
    </xf>
    <xf numFmtId="0" fontId="4" fillId="0" borderId="52" xfId="7" applyFont="1" applyBorder="1" applyAlignment="1">
      <alignment vertical="center"/>
    </xf>
    <xf numFmtId="0" fontId="4" fillId="0" borderId="0" xfId="7" applyFont="1" applyAlignment="1">
      <alignment horizontal="center" vertical="center" shrinkToFit="1"/>
    </xf>
    <xf numFmtId="0" fontId="4" fillId="0" borderId="23" xfId="7" applyFont="1" applyBorder="1" applyAlignment="1">
      <alignment vertical="center"/>
    </xf>
    <xf numFmtId="0" fontId="4" fillId="0" borderId="140" xfId="7" applyFont="1" applyBorder="1" applyAlignment="1">
      <alignment vertical="center"/>
    </xf>
    <xf numFmtId="0" fontId="4" fillId="0" borderId="74" xfId="7" applyFont="1" applyBorder="1" applyAlignment="1">
      <alignment horizontal="distributed" vertical="center"/>
    </xf>
    <xf numFmtId="0" fontId="4" fillId="0" borderId="26" xfId="7" applyFont="1" applyBorder="1" applyAlignment="1">
      <alignment horizontal="centerContinuous" vertical="center"/>
    </xf>
    <xf numFmtId="0" fontId="4" fillId="0" borderId="75" xfId="7" applyFont="1" applyBorder="1" applyAlignment="1">
      <alignment horizontal="distributed" vertical="center"/>
    </xf>
    <xf numFmtId="0" fontId="4" fillId="0" borderId="23" xfId="7" applyFont="1" applyBorder="1" applyAlignment="1">
      <alignment horizontal="centerContinuous" vertical="center"/>
    </xf>
    <xf numFmtId="0" fontId="4" fillId="0" borderId="131" xfId="7" applyFont="1" applyBorder="1" applyAlignment="1">
      <alignment horizontal="distributed" vertical="center"/>
    </xf>
    <xf numFmtId="0" fontId="4" fillId="0" borderId="75" xfId="7" applyFont="1" applyBorder="1" applyAlignment="1">
      <alignment vertical="center"/>
    </xf>
    <xf numFmtId="0" fontId="4" fillId="0" borderId="140" xfId="7" applyFont="1" applyBorder="1" applyAlignment="1">
      <alignment horizontal="centerContinuous" vertical="center"/>
    </xf>
    <xf numFmtId="0" fontId="4" fillId="0" borderId="32" xfId="7" applyFont="1" applyBorder="1" applyAlignment="1">
      <alignment horizontal="distributed" vertical="center"/>
    </xf>
    <xf numFmtId="0" fontId="4" fillId="0" borderId="84" xfId="7" applyFont="1" applyBorder="1" applyAlignment="1">
      <alignment vertical="center"/>
    </xf>
    <xf numFmtId="0" fontId="4" fillId="0" borderId="74" xfId="7" applyFont="1" applyBorder="1" applyAlignment="1">
      <alignment vertical="center"/>
    </xf>
    <xf numFmtId="0" fontId="28" fillId="0" borderId="0" xfId="7" applyFont="1" applyAlignment="1">
      <alignment horizontal="left" vertical="center"/>
    </xf>
    <xf numFmtId="0" fontId="4" fillId="0" borderId="111" xfId="7" applyFont="1" applyBorder="1" applyAlignment="1">
      <alignment horizontal="distributed" vertical="center"/>
    </xf>
    <xf numFmtId="0" fontId="4" fillId="0" borderId="75" xfId="7" applyFont="1" applyBorder="1" applyAlignment="1">
      <alignment horizontal="centerContinuous" vertical="center"/>
    </xf>
    <xf numFmtId="0" fontId="14" fillId="0" borderId="0" xfId="7" applyFont="1" applyAlignment="1">
      <alignment horizontal="distributed" vertical="center"/>
    </xf>
    <xf numFmtId="0" fontId="4" fillId="0" borderId="74" xfId="7" applyFont="1" applyBorder="1" applyAlignment="1">
      <alignment horizontal="centerContinuous" vertical="center"/>
    </xf>
    <xf numFmtId="0" fontId="28" fillId="0" borderId="0" xfId="7" applyFont="1" applyAlignment="1">
      <alignment horizontal="distributed" vertical="center"/>
    </xf>
    <xf numFmtId="0" fontId="4" fillId="0" borderId="141" xfId="7" applyFont="1" applyBorder="1" applyAlignment="1">
      <alignment vertical="center"/>
    </xf>
    <xf numFmtId="0" fontId="4" fillId="0" borderId="142" xfId="7" applyFont="1" applyBorder="1" applyAlignment="1">
      <alignment vertical="center"/>
    </xf>
    <xf numFmtId="0" fontId="4" fillId="0" borderId="143" xfId="7" applyFont="1" applyBorder="1" applyAlignment="1">
      <alignment vertical="center"/>
    </xf>
    <xf numFmtId="0" fontId="4" fillId="0" borderId="143" xfId="7" applyFont="1" applyBorder="1" applyAlignment="1">
      <alignment horizontal="center" vertical="center"/>
    </xf>
    <xf numFmtId="0" fontId="4" fillId="0" borderId="144" xfId="7" applyFont="1" applyBorder="1" applyAlignment="1">
      <alignment horizontal="center" vertical="center"/>
    </xf>
    <xf numFmtId="0" fontId="4" fillId="0" borderId="144" xfId="7" applyFont="1" applyBorder="1" applyAlignment="1">
      <alignment vertical="center"/>
    </xf>
    <xf numFmtId="0" fontId="4" fillId="0" borderId="145" xfId="7" applyFont="1" applyBorder="1" applyAlignment="1">
      <alignment horizontal="centerContinuous" vertical="center"/>
    </xf>
    <xf numFmtId="0" fontId="4" fillId="0" borderId="146" xfId="7" applyFont="1" applyBorder="1" applyAlignment="1">
      <alignment vertical="center"/>
    </xf>
    <xf numFmtId="0" fontId="4" fillId="0" borderId="147" xfId="7" applyFont="1" applyBorder="1" applyAlignment="1">
      <alignment vertical="center"/>
    </xf>
    <xf numFmtId="0" fontId="4" fillId="0" borderId="148" xfId="7" applyFont="1" applyBorder="1" applyAlignment="1">
      <alignment vertical="center"/>
    </xf>
    <xf numFmtId="0" fontId="4" fillId="0" borderId="131" xfId="7" applyFont="1" applyBorder="1" applyAlignment="1">
      <alignment horizontal="centerContinuous" vertical="center"/>
    </xf>
    <xf numFmtId="0" fontId="25" fillId="0" borderId="0" xfId="7" applyAlignment="1">
      <alignment horizontal="left" vertical="center"/>
    </xf>
    <xf numFmtId="0" fontId="4" fillId="0" borderId="111" xfId="7" applyFont="1" applyBorder="1" applyAlignment="1">
      <alignment horizontal="centerContinuous" vertical="center"/>
    </xf>
    <xf numFmtId="0" fontId="4" fillId="0" borderId="150" xfId="7" applyFont="1" applyBorder="1" applyAlignment="1">
      <alignment vertical="center"/>
    </xf>
    <xf numFmtId="0" fontId="4" fillId="0" borderId="151" xfId="7" applyFont="1" applyBorder="1" applyAlignment="1">
      <alignment vertical="center"/>
    </xf>
    <xf numFmtId="0" fontId="4" fillId="0" borderId="152" xfId="7" applyFont="1" applyBorder="1" applyAlignment="1">
      <alignment vertical="center"/>
    </xf>
    <xf numFmtId="0" fontId="4" fillId="0" borderId="152" xfId="7" applyFont="1" applyBorder="1" applyAlignment="1">
      <alignment horizontal="centerContinuous" vertical="center"/>
    </xf>
    <xf numFmtId="0" fontId="4" fillId="0" borderId="153" xfId="7" applyFont="1" applyBorder="1" applyAlignment="1">
      <alignment vertical="center"/>
    </xf>
    <xf numFmtId="0" fontId="29" fillId="0" borderId="11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 wrapText="1" shrinkToFit="1"/>
    </xf>
    <xf numFmtId="0" fontId="4" fillId="0" borderId="34" xfId="1" applyFont="1" applyBorder="1" applyAlignment="1">
      <alignment horizontal="distributed" vertical="center" justifyLastLine="1"/>
    </xf>
    <xf numFmtId="0" fontId="4" fillId="0" borderId="35" xfId="1" applyFont="1" applyBorder="1" applyAlignment="1">
      <alignment horizontal="center" vertical="center" justifyLastLine="1" shrinkToFit="1"/>
    </xf>
    <xf numFmtId="0" fontId="4" fillId="0" borderId="38" xfId="1" applyFont="1" applyBorder="1" applyAlignment="1">
      <alignment horizontal="center" vertical="center" justifyLastLine="1" shrinkToFit="1"/>
    </xf>
    <xf numFmtId="0" fontId="4" fillId="0" borderId="38" xfId="1" applyFont="1" applyBorder="1" applyAlignment="1">
      <alignment horizontal="center" vertical="center" wrapText="1" justifyLastLine="1" shrinkToFit="1"/>
    </xf>
    <xf numFmtId="0" fontId="7" fillId="0" borderId="116" xfId="1" applyFont="1" applyBorder="1" applyAlignment="1">
      <alignment horizontal="center" vertical="center" wrapText="1" shrinkToFit="1"/>
    </xf>
    <xf numFmtId="0" fontId="7" fillId="0" borderId="38" xfId="1" applyFont="1" applyBorder="1" applyAlignment="1">
      <alignment horizontal="center" vertical="center" wrapText="1" justifyLastLine="1" shrinkToFit="1"/>
    </xf>
    <xf numFmtId="0" fontId="4" fillId="0" borderId="39" xfId="1" applyFont="1" applyBorder="1" applyAlignment="1">
      <alignment horizontal="center" vertical="center" justifyLastLine="1" shrinkToFit="1"/>
    </xf>
    <xf numFmtId="38" fontId="7" fillId="0" borderId="15" xfId="2" applyFont="1" applyFill="1" applyBorder="1" applyAlignment="1">
      <alignment vertical="center"/>
    </xf>
    <xf numFmtId="38" fontId="7" fillId="0" borderId="14" xfId="2" applyFont="1" applyFill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17" fillId="0" borderId="37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 shrinkToFit="1"/>
    </xf>
    <xf numFmtId="0" fontId="12" fillId="0" borderId="14" xfId="1" applyFont="1" applyBorder="1" applyAlignment="1">
      <alignment horizontal="center" vertical="center"/>
    </xf>
    <xf numFmtId="0" fontId="17" fillId="0" borderId="12" xfId="1" applyFont="1" applyFill="1" applyBorder="1" applyAlignment="1">
      <alignment horizontal="right" vertical="center"/>
    </xf>
    <xf numFmtId="40" fontId="7" fillId="0" borderId="39" xfId="2" applyNumberFormat="1" applyFont="1" applyFill="1" applyBorder="1" applyAlignment="1">
      <alignment horizontal="center" vertical="center" shrinkToFit="1"/>
    </xf>
    <xf numFmtId="3" fontId="4" fillId="0" borderId="15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horizontal="right" vertical="center"/>
    </xf>
    <xf numFmtId="3" fontId="4" fillId="0" borderId="14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horizontal="center" vertical="center" shrinkToFit="1"/>
    </xf>
    <xf numFmtId="38" fontId="4" fillId="0" borderId="16" xfId="4" applyNumberFormat="1" applyFont="1" applyFill="1" applyBorder="1" applyAlignment="1">
      <alignment vertical="center"/>
    </xf>
    <xf numFmtId="38" fontId="4" fillId="0" borderId="16" xfId="3" applyFont="1" applyFill="1" applyBorder="1" applyAlignment="1">
      <alignment vertical="center"/>
    </xf>
    <xf numFmtId="0" fontId="4" fillId="0" borderId="39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right" vertical="center" wrapText="1"/>
    </xf>
    <xf numFmtId="179" fontId="4" fillId="0" borderId="14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vertical="center"/>
    </xf>
    <xf numFmtId="0" fontId="7" fillId="0" borderId="37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52" xfId="1" applyFont="1" applyFill="1" applyBorder="1" applyAlignment="1">
      <alignment vertical="center"/>
    </xf>
    <xf numFmtId="0" fontId="7" fillId="0" borderId="51" xfId="1" applyFont="1" applyFill="1" applyBorder="1" applyAlignment="1">
      <alignment vertical="center"/>
    </xf>
    <xf numFmtId="0" fontId="7" fillId="0" borderId="22" xfId="1" applyFont="1" applyFill="1" applyBorder="1" applyAlignment="1">
      <alignment horizontal="center" vertical="center"/>
    </xf>
    <xf numFmtId="38" fontId="7" fillId="0" borderId="61" xfId="2" applyFont="1" applyFill="1" applyBorder="1" applyAlignment="1">
      <alignment horizontal="right" vertical="center"/>
    </xf>
    <xf numFmtId="38" fontId="7" fillId="0" borderId="36" xfId="2" applyFont="1" applyFill="1" applyBorder="1" applyAlignment="1">
      <alignment horizontal="right" vertical="center"/>
    </xf>
    <xf numFmtId="0" fontId="7" fillId="0" borderId="12" xfId="1" applyFont="1" applyFill="1" applyBorder="1" applyAlignment="1">
      <alignment vertical="center"/>
    </xf>
    <xf numFmtId="38" fontId="7" fillId="0" borderId="52" xfId="2" applyFont="1" applyFill="1" applyBorder="1" applyAlignment="1">
      <alignment horizontal="right" vertical="center"/>
    </xf>
    <xf numFmtId="0" fontId="7" fillId="0" borderId="23" xfId="1" applyFont="1" applyFill="1" applyBorder="1" applyAlignment="1">
      <alignment vertical="center"/>
    </xf>
    <xf numFmtId="38" fontId="7" fillId="0" borderId="56" xfId="2" applyFont="1" applyFill="1" applyBorder="1" applyAlignment="1">
      <alignment horizontal="right" vertical="center"/>
    </xf>
    <xf numFmtId="38" fontId="7" fillId="0" borderId="62" xfId="1" applyNumberFormat="1" applyFont="1" applyFill="1" applyBorder="1" applyAlignment="1">
      <alignment vertical="center"/>
    </xf>
    <xf numFmtId="38" fontId="7" fillId="0" borderId="55" xfId="1" applyNumberFormat="1" applyFont="1" applyFill="1" applyBorder="1" applyAlignment="1">
      <alignment vertical="center"/>
    </xf>
    <xf numFmtId="0" fontId="7" fillId="0" borderId="26" xfId="1" applyFont="1" applyFill="1" applyBorder="1" applyAlignment="1">
      <alignment vertical="center"/>
    </xf>
    <xf numFmtId="38" fontId="17" fillId="0" borderId="15" xfId="2" applyFont="1" applyFill="1" applyBorder="1" applyAlignment="1">
      <alignment vertical="center"/>
    </xf>
    <xf numFmtId="38" fontId="17" fillId="0" borderId="16" xfId="2" applyFont="1" applyFill="1" applyBorder="1" applyAlignment="1">
      <alignment vertical="center"/>
    </xf>
    <xf numFmtId="38" fontId="17" fillId="0" borderId="14" xfId="2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38" fontId="7" fillId="0" borderId="37" xfId="1" applyNumberFormat="1" applyFont="1" applyFill="1" applyBorder="1" applyAlignment="1">
      <alignment vertical="center"/>
    </xf>
    <xf numFmtId="38" fontId="7" fillId="0" borderId="10" xfId="1" applyNumberFormat="1" applyFont="1" applyFill="1" applyBorder="1" applyAlignment="1">
      <alignment vertical="center"/>
    </xf>
    <xf numFmtId="38" fontId="7" fillId="0" borderId="33" xfId="2" applyFont="1" applyFill="1" applyBorder="1" applyAlignment="1">
      <alignment vertical="center"/>
    </xf>
    <xf numFmtId="38" fontId="7" fillId="0" borderId="96" xfId="2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17" fillId="0" borderId="15" xfId="1" applyNumberFormat="1" applyFont="1" applyFill="1" applyBorder="1" applyAlignment="1">
      <alignment horizontal="right" vertical="center" shrinkToFit="1"/>
    </xf>
    <xf numFmtId="0" fontId="7" fillId="0" borderId="15" xfId="1" applyFont="1" applyFill="1" applyBorder="1" applyAlignment="1">
      <alignment horizontal="right" vertical="center"/>
    </xf>
    <xf numFmtId="0" fontId="7" fillId="0" borderId="16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4" fillId="0" borderId="26" xfId="1" applyFont="1" applyFill="1" applyBorder="1" applyAlignment="1">
      <alignment vertical="center"/>
    </xf>
    <xf numFmtId="0" fontId="12" fillId="0" borderId="9" xfId="1" applyFont="1" applyFill="1" applyBorder="1" applyAlignment="1">
      <alignment horizontal="right" vertical="center" wrapText="1"/>
    </xf>
    <xf numFmtId="0" fontId="4" fillId="0" borderId="12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vertical="center" wrapText="1"/>
    </xf>
    <xf numFmtId="0" fontId="4" fillId="0" borderId="9" xfId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vertical="center"/>
    </xf>
    <xf numFmtId="0" fontId="4" fillId="0" borderId="13" xfId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vertical="center"/>
    </xf>
    <xf numFmtId="0" fontId="4" fillId="0" borderId="94" xfId="1" applyFont="1" applyFill="1" applyBorder="1" applyAlignment="1">
      <alignment vertical="center"/>
    </xf>
    <xf numFmtId="0" fontId="4" fillId="0" borderId="26" xfId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right" vertical="center" wrapText="1"/>
    </xf>
    <xf numFmtId="0" fontId="4" fillId="0" borderId="12" xfId="1" applyFont="1" applyFill="1" applyBorder="1" applyAlignment="1">
      <alignment horizontal="right" vertical="center"/>
    </xf>
    <xf numFmtId="38" fontId="7" fillId="0" borderId="39" xfId="2" applyFont="1" applyFill="1" applyBorder="1" applyAlignment="1">
      <alignment horizontal="center" vertical="center" shrinkToFit="1"/>
    </xf>
    <xf numFmtId="40" fontId="7" fillId="0" borderId="36" xfId="2" applyNumberFormat="1" applyFont="1" applyFill="1" applyBorder="1" applyAlignment="1">
      <alignment vertical="center"/>
    </xf>
    <xf numFmtId="40" fontId="7" fillId="0" borderId="26" xfId="2" applyNumberFormat="1" applyFont="1" applyFill="1" applyBorder="1" applyAlignment="1">
      <alignment vertical="center"/>
    </xf>
    <xf numFmtId="40" fontId="7" fillId="0" borderId="37" xfId="2" applyNumberFormat="1" applyFont="1" applyFill="1" applyBorder="1" applyAlignment="1">
      <alignment vertical="center"/>
    </xf>
    <xf numFmtId="40" fontId="7" fillId="0" borderId="11" xfId="2" applyNumberFormat="1" applyFont="1" applyFill="1" applyBorder="1" applyAlignment="1">
      <alignment horizontal="right" vertical="center"/>
    </xf>
    <xf numFmtId="40" fontId="7" fillId="0" borderId="12" xfId="2" applyNumberFormat="1" applyFont="1" applyFill="1" applyBorder="1" applyAlignment="1">
      <alignment horizontal="right" vertical="center"/>
    </xf>
    <xf numFmtId="40" fontId="7" fillId="0" borderId="10" xfId="2" applyNumberFormat="1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40" fontId="7" fillId="0" borderId="52" xfId="2" applyNumberFormat="1" applyFont="1" applyFill="1" applyBorder="1" applyAlignment="1">
      <alignment horizontal="right" vertical="center"/>
    </xf>
    <xf numFmtId="40" fontId="7" fillId="0" borderId="23" xfId="2" applyNumberFormat="1" applyFont="1" applyFill="1" applyBorder="1" applyAlignment="1">
      <alignment horizontal="right" vertical="center"/>
    </xf>
    <xf numFmtId="40" fontId="7" fillId="0" borderId="51" xfId="2" applyNumberFormat="1" applyFont="1" applyFill="1" applyBorder="1" applyAlignment="1">
      <alignment horizontal="right" vertical="center"/>
    </xf>
    <xf numFmtId="40" fontId="7" fillId="0" borderId="36" xfId="2" applyNumberFormat="1" applyFont="1" applyFill="1" applyBorder="1" applyAlignment="1">
      <alignment horizontal="right" vertical="center"/>
    </xf>
    <xf numFmtId="40" fontId="7" fillId="0" borderId="26" xfId="2" applyNumberFormat="1" applyFont="1" applyFill="1" applyBorder="1" applyAlignment="1">
      <alignment horizontal="right" vertical="center"/>
    </xf>
    <xf numFmtId="40" fontId="7" fillId="0" borderId="37" xfId="2" applyNumberFormat="1" applyFont="1" applyFill="1" applyBorder="1" applyAlignment="1">
      <alignment horizontal="right" vertical="center"/>
    </xf>
    <xf numFmtId="40" fontId="7" fillId="0" borderId="32" xfId="2" applyNumberFormat="1" applyFont="1" applyFill="1" applyBorder="1" applyAlignment="1">
      <alignment horizontal="right" vertical="center"/>
    </xf>
    <xf numFmtId="10" fontId="7" fillId="0" borderId="10" xfId="2" applyNumberFormat="1" applyFont="1" applyFill="1" applyBorder="1" applyAlignment="1">
      <alignment horizontal="right" vertical="center"/>
    </xf>
    <xf numFmtId="0" fontId="7" fillId="0" borderId="24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6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38" fontId="12" fillId="0" borderId="10" xfId="2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shrinkToFit="1"/>
    </xf>
    <xf numFmtId="38" fontId="12" fillId="0" borderId="37" xfId="2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0" fontId="7" fillId="0" borderId="23" xfId="1" applyFont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0" fontId="4" fillId="0" borderId="45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right" vertical="center"/>
    </xf>
    <xf numFmtId="0" fontId="12" fillId="0" borderId="26" xfId="1" applyFont="1" applyBorder="1" applyAlignment="1">
      <alignment horizontal="right" vertical="center"/>
    </xf>
    <xf numFmtId="38" fontId="4" fillId="0" borderId="20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7" fillId="0" borderId="12" xfId="2" applyFont="1" applyFill="1" applyBorder="1" applyAlignment="1">
      <alignment vertical="center"/>
    </xf>
    <xf numFmtId="38" fontId="7" fillId="0" borderId="11" xfId="2" applyFont="1" applyFill="1" applyBorder="1" applyAlignment="1">
      <alignment vertical="center"/>
    </xf>
    <xf numFmtId="38" fontId="7" fillId="0" borderId="36" xfId="2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38" fontId="4" fillId="0" borderId="37" xfId="2" applyFont="1" applyBorder="1" applyAlignment="1">
      <alignment horizontal="center" vertical="center"/>
    </xf>
    <xf numFmtId="0" fontId="7" fillId="0" borderId="15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36" xfId="1" applyFont="1" applyBorder="1" applyAlignment="1">
      <alignment horizontal="right" vertical="center"/>
    </xf>
    <xf numFmtId="0" fontId="7" fillId="0" borderId="37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38" fontId="7" fillId="0" borderId="70" xfId="2" applyFont="1" applyFill="1" applyBorder="1" applyAlignment="1">
      <alignment horizontal="left" vertical="center"/>
    </xf>
    <xf numFmtId="38" fontId="7" fillId="0" borderId="32" xfId="2" applyFont="1" applyFill="1" applyBorder="1" applyAlignment="1">
      <alignment horizontal="right" vertical="center"/>
    </xf>
    <xf numFmtId="38" fontId="7" fillId="0" borderId="33" xfId="2" applyFont="1" applyFill="1" applyBorder="1" applyAlignment="1">
      <alignment horizontal="left" vertical="center"/>
    </xf>
    <xf numFmtId="38" fontId="7" fillId="0" borderId="11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26" xfId="2" applyFont="1" applyFill="1" applyBorder="1" applyAlignment="1">
      <alignment horizontal="right" vertical="center"/>
    </xf>
    <xf numFmtId="38" fontId="7" fillId="0" borderId="37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0" fontId="4" fillId="0" borderId="2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12" fillId="0" borderId="36" xfId="1" applyFont="1" applyBorder="1" applyAlignment="1">
      <alignment vertical="center"/>
    </xf>
    <xf numFmtId="38" fontId="4" fillId="0" borderId="70" xfId="2" applyFont="1" applyFill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4" fillId="0" borderId="92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38" fontId="4" fillId="0" borderId="26" xfId="2" applyFont="1" applyBorder="1" applyAlignment="1">
      <alignment vertical="center"/>
    </xf>
    <xf numFmtId="0" fontId="4" fillId="0" borderId="22" xfId="1" applyFont="1" applyBorder="1" applyAlignment="1">
      <alignment horizontal="center" vertical="center" shrinkToFit="1"/>
    </xf>
    <xf numFmtId="38" fontId="4" fillId="0" borderId="12" xfId="2" applyFont="1" applyBorder="1" applyAlignment="1">
      <alignment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4" fillId="0" borderId="45" xfId="1" applyFont="1" applyBorder="1" applyAlignment="1">
      <alignment horizontal="center" vertical="center"/>
    </xf>
    <xf numFmtId="0" fontId="4" fillId="0" borderId="38" xfId="1" applyFont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14" xfId="2" applyFont="1" applyFill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0" fontId="7" fillId="0" borderId="16" xfId="1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right" vertical="center"/>
    </xf>
    <xf numFmtId="0" fontId="12" fillId="0" borderId="16" xfId="1" applyFont="1" applyBorder="1" applyAlignment="1">
      <alignment horizontal="right" vertical="center"/>
    </xf>
    <xf numFmtId="0" fontId="12" fillId="0" borderId="37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right" vertical="center"/>
    </xf>
    <xf numFmtId="0" fontId="17" fillId="0" borderId="23" xfId="1" applyFont="1" applyBorder="1" applyAlignment="1">
      <alignment horizontal="right" vertical="center"/>
    </xf>
    <xf numFmtId="0" fontId="17" fillId="0" borderId="16" xfId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38" fontId="7" fillId="0" borderId="12" xfId="2" applyFont="1" applyFill="1" applyBorder="1" applyAlignment="1">
      <alignment vertical="center"/>
    </xf>
    <xf numFmtId="38" fontId="7" fillId="0" borderId="11" xfId="2" applyFont="1" applyFill="1" applyBorder="1" applyAlignment="1">
      <alignment vertical="center"/>
    </xf>
    <xf numFmtId="38" fontId="7" fillId="0" borderId="23" xfId="2" applyFont="1" applyFill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38" fontId="7" fillId="0" borderId="36" xfId="2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4" fillId="0" borderId="10" xfId="2" applyFont="1" applyFill="1" applyBorder="1" applyAlignment="1">
      <alignment horizontal="center" vertical="center"/>
    </xf>
    <xf numFmtId="38" fontId="4" fillId="0" borderId="37" xfId="2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15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36" xfId="1" applyFont="1" applyBorder="1" applyAlignment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4" xfId="2" applyFont="1" applyFill="1" applyBorder="1" applyAlignment="1">
      <alignment horizontal="right" vertical="center"/>
    </xf>
    <xf numFmtId="38" fontId="7" fillId="0" borderId="26" xfId="2" applyFont="1" applyFill="1" applyBorder="1" applyAlignment="1">
      <alignment horizontal="right" vertical="center"/>
    </xf>
    <xf numFmtId="38" fontId="7" fillId="0" borderId="37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vertical="center"/>
    </xf>
    <xf numFmtId="38" fontId="7" fillId="0" borderId="31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38" fontId="7" fillId="0" borderId="111" xfId="2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center" vertical="center"/>
    </xf>
    <xf numFmtId="38" fontId="7" fillId="0" borderId="18" xfId="2" applyFont="1" applyFill="1" applyBorder="1" applyAlignment="1">
      <alignment horizontal="right" vertical="center"/>
    </xf>
    <xf numFmtId="0" fontId="7" fillId="0" borderId="19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38" fontId="7" fillId="0" borderId="13" xfId="2" applyFont="1" applyFill="1" applyBorder="1" applyAlignment="1">
      <alignment horizontal="right" vertical="center"/>
    </xf>
    <xf numFmtId="0" fontId="4" fillId="0" borderId="45" xfId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shrinkToFit="1"/>
    </xf>
    <xf numFmtId="38" fontId="12" fillId="0" borderId="36" xfId="2" applyFont="1" applyBorder="1" applyAlignment="1">
      <alignment horizontal="right" vertical="center"/>
    </xf>
    <xf numFmtId="38" fontId="12" fillId="0" borderId="11" xfId="2" applyFont="1" applyBorder="1" applyAlignment="1">
      <alignment horizontal="right" vertical="center"/>
    </xf>
    <xf numFmtId="38" fontId="12" fillId="0" borderId="10" xfId="2" applyFont="1" applyBorder="1" applyAlignment="1">
      <alignment horizontal="center" vertical="center" shrinkToFit="1"/>
    </xf>
    <xf numFmtId="38" fontId="10" fillId="0" borderId="10" xfId="2" applyFont="1" applyFill="1" applyBorder="1" applyAlignment="1">
      <alignment horizontal="center" vertical="center" wrapText="1"/>
    </xf>
    <xf numFmtId="38" fontId="4" fillId="0" borderId="10" xfId="2" applyFont="1" applyBorder="1" applyAlignment="1">
      <alignment horizontal="center" vertical="center" shrinkToFit="1"/>
    </xf>
    <xf numFmtId="38" fontId="12" fillId="0" borderId="10" xfId="2" applyFont="1" applyBorder="1" applyAlignment="1">
      <alignment horizontal="center" vertical="center" wrapText="1" shrinkToFit="1"/>
    </xf>
    <xf numFmtId="38" fontId="12" fillId="0" borderId="51" xfId="2" applyFont="1" applyBorder="1" applyAlignment="1">
      <alignment horizontal="center" vertical="center" shrinkToFit="1"/>
    </xf>
    <xf numFmtId="38" fontId="12" fillId="0" borderId="52" xfId="2" applyFont="1" applyBorder="1" applyAlignment="1">
      <alignment horizontal="right" vertical="center"/>
    </xf>
    <xf numFmtId="38" fontId="12" fillId="0" borderId="23" xfId="2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38" fontId="12" fillId="0" borderId="61" xfId="2" applyFont="1" applyBorder="1" applyAlignment="1">
      <alignment horizontal="right" vertical="center"/>
    </xf>
    <xf numFmtId="38" fontId="12" fillId="0" borderId="59" xfId="2" applyFont="1" applyBorder="1" applyAlignment="1">
      <alignment horizontal="right" vertical="center"/>
    </xf>
    <xf numFmtId="0" fontId="12" fillId="0" borderId="59" xfId="1" applyFont="1" applyBorder="1" applyAlignment="1">
      <alignment horizontal="right" vertical="center"/>
    </xf>
    <xf numFmtId="38" fontId="12" fillId="0" borderId="56" xfId="2" applyFont="1" applyBorder="1" applyAlignment="1">
      <alignment horizontal="right" vertical="center"/>
    </xf>
    <xf numFmtId="38" fontId="12" fillId="0" borderId="62" xfId="2" applyFont="1" applyBorder="1" applyAlignment="1">
      <alignment horizontal="right" vertical="center"/>
    </xf>
    <xf numFmtId="38" fontId="17" fillId="0" borderId="62" xfId="2" applyFont="1" applyBorder="1" applyAlignment="1">
      <alignment horizontal="right" vertical="center"/>
    </xf>
    <xf numFmtId="38" fontId="17" fillId="0" borderId="62" xfId="2" applyFont="1" applyFill="1" applyBorder="1" applyAlignment="1">
      <alignment horizontal="right" vertical="center"/>
    </xf>
    <xf numFmtId="38" fontId="17" fillId="0" borderId="55" xfId="2" applyFont="1" applyFill="1" applyBorder="1" applyAlignment="1">
      <alignment horizontal="right" vertical="center"/>
    </xf>
    <xf numFmtId="38" fontId="12" fillId="0" borderId="51" xfId="2" applyFont="1" applyBorder="1" applyAlignment="1">
      <alignment horizontal="center" vertical="center"/>
    </xf>
    <xf numFmtId="38" fontId="12" fillId="0" borderId="23" xfId="2" applyFont="1" applyBorder="1" applyAlignment="1">
      <alignment horizontal="right" vertical="center" shrinkToFit="1"/>
    </xf>
    <xf numFmtId="182" fontId="7" fillId="0" borderId="26" xfId="5" applyNumberFormat="1" applyFont="1" applyBorder="1" applyAlignment="1">
      <alignment horizontal="right" vertical="center"/>
    </xf>
    <xf numFmtId="182" fontId="7" fillId="0" borderId="26" xfId="5" applyNumberFormat="1" applyFont="1" applyFill="1" applyBorder="1" applyAlignment="1">
      <alignment horizontal="right" vertical="center"/>
    </xf>
    <xf numFmtId="182" fontId="7" fillId="0" borderId="37" xfId="5" applyNumberFormat="1" applyFont="1" applyFill="1" applyBorder="1" applyAlignment="1">
      <alignment horizontal="right" vertical="center"/>
    </xf>
    <xf numFmtId="38" fontId="4" fillId="0" borderId="31" xfId="2" applyFont="1" applyBorder="1" applyAlignment="1">
      <alignment horizontal="right" vertical="center"/>
    </xf>
    <xf numFmtId="182" fontId="7" fillId="0" borderId="12" xfId="5" applyNumberFormat="1" applyFont="1" applyBorder="1" applyAlignment="1">
      <alignment horizontal="right" vertical="center"/>
    </xf>
    <xf numFmtId="182" fontId="7" fillId="0" borderId="12" xfId="5" applyNumberFormat="1" applyFont="1" applyFill="1" applyBorder="1" applyAlignment="1">
      <alignment horizontal="right" vertical="center"/>
    </xf>
    <xf numFmtId="182" fontId="7" fillId="0" borderId="10" xfId="5" applyNumberFormat="1" applyFont="1" applyFill="1" applyBorder="1" applyAlignment="1">
      <alignment horizontal="right" vertical="center"/>
    </xf>
    <xf numFmtId="38" fontId="4" fillId="0" borderId="94" xfId="2" applyFont="1" applyBorder="1" applyAlignment="1">
      <alignment horizontal="right" vertical="center"/>
    </xf>
    <xf numFmtId="182" fontId="7" fillId="0" borderId="16" xfId="5" applyNumberFormat="1" applyFont="1" applyBorder="1" applyAlignment="1">
      <alignment horizontal="right" vertical="center"/>
    </xf>
    <xf numFmtId="182" fontId="7" fillId="0" borderId="16" xfId="5" applyNumberFormat="1" applyFont="1" applyFill="1" applyBorder="1" applyAlignment="1">
      <alignment horizontal="right" vertical="center"/>
    </xf>
    <xf numFmtId="182" fontId="7" fillId="0" borderId="14" xfId="5" applyNumberFormat="1" applyFont="1" applyFill="1" applyBorder="1" applyAlignment="1">
      <alignment horizontal="right" vertical="center"/>
    </xf>
    <xf numFmtId="182" fontId="17" fillId="0" borderId="26" xfId="1" applyNumberFormat="1" applyFont="1" applyBorder="1" applyAlignment="1">
      <alignment horizontal="right" vertical="center"/>
    </xf>
    <xf numFmtId="182" fontId="17" fillId="0" borderId="37" xfId="1" applyNumberFormat="1" applyFont="1" applyBorder="1" applyAlignment="1">
      <alignment horizontal="right" vertical="center"/>
    </xf>
    <xf numFmtId="182" fontId="17" fillId="0" borderId="12" xfId="1" applyNumberFormat="1" applyFont="1" applyBorder="1" applyAlignment="1">
      <alignment horizontal="right" vertical="center"/>
    </xf>
    <xf numFmtId="182" fontId="17" fillId="0" borderId="12" xfId="5" applyNumberFormat="1" applyFont="1" applyFill="1" applyBorder="1" applyAlignment="1">
      <alignment horizontal="right" vertical="center"/>
    </xf>
    <xf numFmtId="182" fontId="17" fillId="0" borderId="10" xfId="5" applyNumberFormat="1" applyFont="1" applyFill="1" applyBorder="1" applyAlignment="1">
      <alignment horizontal="right" vertical="center"/>
    </xf>
    <xf numFmtId="182" fontId="17" fillId="0" borderId="10" xfId="1" applyNumberFormat="1" applyFont="1" applyBorder="1" applyAlignment="1">
      <alignment horizontal="right" vertical="center"/>
    </xf>
    <xf numFmtId="182" fontId="17" fillId="0" borderId="23" xfId="1" applyNumberFormat="1" applyFont="1" applyBorder="1" applyAlignment="1">
      <alignment horizontal="right" vertical="center"/>
    </xf>
    <xf numFmtId="182" fontId="17" fillId="0" borderId="51" xfId="1" applyNumberFormat="1" applyFont="1" applyBorder="1" applyAlignment="1">
      <alignment horizontal="right" vertical="center"/>
    </xf>
    <xf numFmtId="182" fontId="17" fillId="0" borderId="62" xfId="1" applyNumberFormat="1" applyFont="1" applyBorder="1" applyAlignment="1">
      <alignment horizontal="right" vertical="center"/>
    </xf>
    <xf numFmtId="182" fontId="17" fillId="0" borderId="55" xfId="1" applyNumberFormat="1" applyFont="1" applyBorder="1" applyAlignment="1">
      <alignment horizontal="right" vertical="center"/>
    </xf>
    <xf numFmtId="182" fontId="17" fillId="0" borderId="12" xfId="2" applyNumberFormat="1" applyFont="1" applyBorder="1" applyAlignment="1">
      <alignment horizontal="right" vertical="center"/>
    </xf>
    <xf numFmtId="182" fontId="17" fillId="0" borderId="12" xfId="2" applyNumberFormat="1" applyFont="1" applyFill="1" applyBorder="1" applyAlignment="1">
      <alignment horizontal="right" vertical="center"/>
    </xf>
    <xf numFmtId="182" fontId="17" fillId="0" borderId="23" xfId="2" applyNumberFormat="1" applyFont="1" applyBorder="1" applyAlignment="1">
      <alignment horizontal="right" vertical="center"/>
    </xf>
    <xf numFmtId="182" fontId="17" fillId="0" borderId="23" xfId="2" applyNumberFormat="1" applyFont="1" applyFill="1" applyBorder="1" applyAlignment="1">
      <alignment horizontal="right" vertical="center"/>
    </xf>
    <xf numFmtId="182" fontId="17" fillId="0" borderId="59" xfId="1" applyNumberFormat="1" applyFont="1" applyBorder="1" applyAlignment="1">
      <alignment horizontal="right" vertical="center"/>
    </xf>
    <xf numFmtId="182" fontId="17" fillId="0" borderId="59" xfId="2" applyNumberFormat="1" applyFont="1" applyBorder="1" applyAlignment="1">
      <alignment horizontal="right" vertical="center"/>
    </xf>
    <xf numFmtId="182" fontId="17" fillId="0" borderId="59" xfId="2" applyNumberFormat="1" applyFont="1" applyFill="1" applyBorder="1" applyAlignment="1">
      <alignment horizontal="right" vertical="center"/>
    </xf>
    <xf numFmtId="182" fontId="17" fillId="0" borderId="60" xfId="2" applyNumberFormat="1" applyFont="1" applyFill="1" applyBorder="1" applyAlignment="1">
      <alignment horizontal="right" vertical="center"/>
    </xf>
    <xf numFmtId="177" fontId="7" fillId="0" borderId="26" xfId="1" applyNumberFormat="1" applyFont="1" applyBorder="1" applyAlignment="1">
      <alignment horizontal="right" vertical="center"/>
    </xf>
    <xf numFmtId="0" fontId="4" fillId="0" borderId="37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38" fontId="7" fillId="0" borderId="74" xfId="2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vertical="center"/>
    </xf>
    <xf numFmtId="38" fontId="7" fillId="0" borderId="94" xfId="2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28" xfId="1" applyFont="1" applyFill="1" applyBorder="1" applyAlignment="1">
      <alignment vertical="center"/>
    </xf>
    <xf numFmtId="0" fontId="12" fillId="0" borderId="34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10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horizontal="right" vertical="center"/>
    </xf>
    <xf numFmtId="0" fontId="4" fillId="0" borderId="37" xfId="1" applyFont="1" applyFill="1" applyBorder="1" applyAlignment="1">
      <alignment vertical="center"/>
    </xf>
    <xf numFmtId="38" fontId="7" fillId="0" borderId="35" xfId="2" applyFont="1" applyFill="1" applyBorder="1" applyAlignment="1">
      <alignment vertical="center"/>
    </xf>
    <xf numFmtId="38" fontId="7" fillId="0" borderId="38" xfId="2" applyFont="1" applyFill="1" applyBorder="1" applyAlignment="1">
      <alignment vertical="center"/>
    </xf>
    <xf numFmtId="38" fontId="7" fillId="0" borderId="39" xfId="2" applyFont="1" applyFill="1" applyBorder="1" applyAlignment="1">
      <alignment vertical="center"/>
    </xf>
    <xf numFmtId="0" fontId="4" fillId="0" borderId="49" xfId="1" applyFont="1" applyBorder="1" applyAlignment="1">
      <alignment horizontal="center" vertical="center" wrapText="1" shrinkToFit="1"/>
    </xf>
    <xf numFmtId="38" fontId="7" fillId="0" borderId="52" xfId="2" applyFont="1" applyFill="1" applyBorder="1" applyAlignment="1">
      <alignment vertical="center" wrapText="1"/>
    </xf>
    <xf numFmtId="38" fontId="7" fillId="0" borderId="23" xfId="2" applyFont="1" applyFill="1" applyBorder="1" applyAlignment="1">
      <alignment vertical="center" wrapText="1"/>
    </xf>
    <xf numFmtId="38" fontId="7" fillId="0" borderId="51" xfId="2" applyFont="1" applyFill="1" applyBorder="1" applyAlignment="1">
      <alignment vertical="center" wrapText="1"/>
    </xf>
    <xf numFmtId="0" fontId="4" fillId="0" borderId="53" xfId="1" applyFont="1" applyBorder="1" applyAlignment="1">
      <alignment horizontal="center" vertical="center" wrapText="1"/>
    </xf>
    <xf numFmtId="38" fontId="7" fillId="0" borderId="56" xfId="2" applyFont="1" applyFill="1" applyBorder="1" applyAlignment="1">
      <alignment vertical="center" wrapText="1"/>
    </xf>
    <xf numFmtId="38" fontId="7" fillId="0" borderId="62" xfId="2" applyFont="1" applyFill="1" applyBorder="1" applyAlignment="1">
      <alignment vertical="center" wrapText="1"/>
    </xf>
    <xf numFmtId="38" fontId="7" fillId="0" borderId="55" xfId="2" applyFont="1" applyFill="1" applyBorder="1" applyAlignment="1">
      <alignment vertical="center" wrapText="1"/>
    </xf>
    <xf numFmtId="0" fontId="7" fillId="0" borderId="22" xfId="1" applyFont="1" applyFill="1" applyBorder="1" applyAlignment="1">
      <alignment horizontal="center" vertical="center" wrapText="1"/>
    </xf>
    <xf numFmtId="38" fontId="4" fillId="0" borderId="45" xfId="2" applyFont="1" applyFill="1" applyBorder="1" applyAlignment="1">
      <alignment horizontal="center" vertical="center" shrinkToFit="1"/>
    </xf>
    <xf numFmtId="38" fontId="4" fillId="0" borderId="10" xfId="2" applyFont="1" applyFill="1" applyBorder="1" applyAlignment="1">
      <alignment horizontal="center" vertical="center" shrinkToFit="1"/>
    </xf>
    <xf numFmtId="0" fontId="3" fillId="0" borderId="0" xfId="8">
      <alignment vertical="center"/>
    </xf>
    <xf numFmtId="0" fontId="4" fillId="0" borderId="0" xfId="8" quotePrefix="1" applyFont="1">
      <alignment vertical="center"/>
    </xf>
    <xf numFmtId="0" fontId="4" fillId="0" borderId="0" xfId="8" applyFont="1">
      <alignment vertical="center"/>
    </xf>
    <xf numFmtId="0" fontId="4" fillId="0" borderId="5" xfId="8" applyFont="1" applyBorder="1">
      <alignment vertical="center"/>
    </xf>
    <xf numFmtId="0" fontId="4" fillId="0" borderId="6" xfId="8" applyFont="1" applyBorder="1">
      <alignment vertical="center"/>
    </xf>
    <xf numFmtId="0" fontId="7" fillId="0" borderId="156" xfId="8" applyFont="1" applyBorder="1">
      <alignment vertical="center"/>
    </xf>
    <xf numFmtId="0" fontId="7" fillId="0" borderId="0" xfId="8" applyFont="1">
      <alignment vertical="center"/>
    </xf>
    <xf numFmtId="0" fontId="7" fillId="0" borderId="5" xfId="8" applyFont="1" applyBorder="1">
      <alignment vertical="center"/>
    </xf>
    <xf numFmtId="0" fontId="7" fillId="0" borderId="6" xfId="8" applyFont="1" applyBorder="1">
      <alignment vertical="center"/>
    </xf>
    <xf numFmtId="38" fontId="12" fillId="0" borderId="37" xfId="2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vertical="center"/>
    </xf>
    <xf numFmtId="184" fontId="14" fillId="0" borderId="60" xfId="2" applyNumberFormat="1" applyFont="1" applyFill="1" applyBorder="1" applyAlignment="1">
      <alignment vertical="center"/>
    </xf>
    <xf numFmtId="0" fontId="6" fillId="0" borderId="115" xfId="1" applyFont="1" applyBorder="1" applyAlignment="1">
      <alignment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0" fontId="23" fillId="0" borderId="49" xfId="1" applyFont="1" applyBorder="1" applyAlignment="1">
      <alignment horizontal="center" vertical="center"/>
    </xf>
    <xf numFmtId="0" fontId="23" fillId="0" borderId="52" xfId="1" applyFont="1" applyBorder="1" applyAlignment="1">
      <alignment vertical="center"/>
    </xf>
    <xf numFmtId="0" fontId="23" fillId="0" borderId="23" xfId="1" applyFont="1" applyBorder="1" applyAlignment="1">
      <alignment vertical="center"/>
    </xf>
    <xf numFmtId="38" fontId="23" fillId="0" borderId="10" xfId="2" applyFont="1" applyFill="1" applyBorder="1" applyAlignment="1">
      <alignment vertical="center"/>
    </xf>
    <xf numFmtId="0" fontId="23" fillId="0" borderId="38" xfId="1" applyFont="1" applyBorder="1" applyAlignment="1">
      <alignment horizontal="center" vertical="center"/>
    </xf>
    <xf numFmtId="0" fontId="23" fillId="0" borderId="9" xfId="1" applyFont="1" applyBorder="1" applyAlignment="1">
      <alignment vertical="center"/>
    </xf>
    <xf numFmtId="0" fontId="23" fillId="0" borderId="12" xfId="1" applyFont="1" applyBorder="1" applyAlignment="1">
      <alignment vertical="center"/>
    </xf>
    <xf numFmtId="0" fontId="23" fillId="0" borderId="116" xfId="1" applyFont="1" applyBorder="1" applyAlignment="1">
      <alignment horizontal="center" vertical="center"/>
    </xf>
    <xf numFmtId="0" fontId="23" fillId="0" borderId="95" xfId="1" applyFont="1" applyBorder="1" applyAlignment="1">
      <alignment vertical="center"/>
    </xf>
    <xf numFmtId="0" fontId="23" fillId="0" borderId="117" xfId="1" applyFont="1" applyBorder="1" applyAlignment="1">
      <alignment vertical="center"/>
    </xf>
    <xf numFmtId="38" fontId="23" fillId="0" borderId="118" xfId="2" applyFont="1" applyFill="1" applyBorder="1" applyAlignment="1">
      <alignment vertical="center"/>
    </xf>
    <xf numFmtId="0" fontId="23" fillId="0" borderId="50" xfId="1" applyFont="1" applyBorder="1" applyAlignment="1">
      <alignment vertical="center"/>
    </xf>
    <xf numFmtId="38" fontId="23" fillId="0" borderId="51" xfId="2" applyFont="1" applyFill="1" applyBorder="1" applyAlignment="1">
      <alignment vertical="center"/>
    </xf>
    <xf numFmtId="0" fontId="23" fillId="0" borderId="39" xfId="1" applyFont="1" applyBorder="1" applyAlignment="1">
      <alignment horizontal="center" vertical="center"/>
    </xf>
    <xf numFmtId="0" fontId="23" fillId="0" borderId="13" xfId="1" applyFont="1" applyBorder="1" applyAlignment="1">
      <alignment vertical="center"/>
    </xf>
    <xf numFmtId="0" fontId="23" fillId="0" borderId="16" xfId="1" applyFont="1" applyBorder="1" applyAlignment="1">
      <alignment vertical="center"/>
    </xf>
    <xf numFmtId="38" fontId="23" fillId="0" borderId="14" xfId="2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 wrapText="1" shrinkToFit="1"/>
    </xf>
    <xf numFmtId="38" fontId="7" fillId="0" borderId="37" xfId="2" applyFont="1" applyFill="1" applyBorder="1" applyAlignment="1">
      <alignment horizontal="right" vertical="center" shrinkToFit="1"/>
    </xf>
    <xf numFmtId="38" fontId="7" fillId="0" borderId="10" xfId="2" applyFont="1" applyFill="1" applyBorder="1" applyAlignment="1">
      <alignment horizontal="right" vertical="center" shrinkToFit="1"/>
    </xf>
    <xf numFmtId="38" fontId="7" fillId="0" borderId="14" xfId="2" applyFont="1" applyFill="1" applyBorder="1" applyAlignment="1">
      <alignment horizontal="right" vertical="center" shrinkToFit="1"/>
    </xf>
    <xf numFmtId="0" fontId="7" fillId="0" borderId="3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left" vertical="center" shrinkToFit="1"/>
    </xf>
    <xf numFmtId="0" fontId="7" fillId="0" borderId="26" xfId="1" applyFont="1" applyBorder="1" applyAlignment="1">
      <alignment horizontal="left" vertical="center"/>
    </xf>
    <xf numFmtId="58" fontId="7" fillId="0" borderId="37" xfId="1" applyNumberFormat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/>
    </xf>
    <xf numFmtId="58" fontId="7" fillId="0" borderId="10" xfId="1" applyNumberFormat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 shrinkToFit="1"/>
    </xf>
    <xf numFmtId="0" fontId="7" fillId="0" borderId="3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 shrinkToFit="1"/>
    </xf>
    <xf numFmtId="58" fontId="4" fillId="0" borderId="14" xfId="1" applyNumberFormat="1" applyFont="1" applyBorder="1" applyAlignment="1">
      <alignment horizontal="left" vertical="center"/>
    </xf>
    <xf numFmtId="38" fontId="4" fillId="0" borderId="22" xfId="2" applyFont="1" applyFill="1" applyBorder="1" applyAlignment="1">
      <alignment horizontal="center" vertical="center" shrinkToFit="1"/>
    </xf>
    <xf numFmtId="38" fontId="4" fillId="0" borderId="3" xfId="2" applyFont="1" applyFill="1" applyBorder="1" applyAlignment="1">
      <alignment horizontal="center" vertical="center" shrinkToFit="1"/>
    </xf>
    <xf numFmtId="38" fontId="4" fillId="0" borderId="4" xfId="2" applyFont="1" applyFill="1" applyBorder="1" applyAlignment="1">
      <alignment horizontal="center" vertical="center" shrinkToFit="1"/>
    </xf>
    <xf numFmtId="38" fontId="4" fillId="0" borderId="2" xfId="2" applyFont="1" applyFill="1" applyBorder="1" applyAlignment="1">
      <alignment horizontal="center" vertical="center" shrinkToFit="1"/>
    </xf>
    <xf numFmtId="38" fontId="4" fillId="0" borderId="22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 wrapText="1"/>
    </xf>
    <xf numFmtId="38" fontId="4" fillId="0" borderId="35" xfId="2" applyFont="1" applyFill="1" applyBorder="1" applyAlignment="1">
      <alignment horizontal="center" vertical="center" shrinkToFit="1"/>
    </xf>
    <xf numFmtId="183" fontId="7" fillId="0" borderId="26" xfId="6" applyNumberFormat="1" applyFont="1" applyFill="1" applyBorder="1" applyAlignment="1">
      <alignment horizontal="right" vertical="center"/>
    </xf>
    <xf numFmtId="38" fontId="4" fillId="0" borderId="38" xfId="2" applyFont="1" applyFill="1" applyBorder="1" applyAlignment="1">
      <alignment horizontal="center" vertical="center" shrinkToFit="1"/>
    </xf>
    <xf numFmtId="183" fontId="7" fillId="0" borderId="12" xfId="6" applyNumberFormat="1" applyFont="1" applyFill="1" applyBorder="1" applyAlignment="1">
      <alignment horizontal="right" vertical="center"/>
    </xf>
    <xf numFmtId="38" fontId="4" fillId="0" borderId="39" xfId="2" applyFont="1" applyFill="1" applyBorder="1" applyAlignment="1">
      <alignment horizontal="center" vertical="center" shrinkToFit="1"/>
    </xf>
    <xf numFmtId="183" fontId="7" fillId="0" borderId="16" xfId="6" applyNumberFormat="1" applyFont="1" applyFill="1" applyBorder="1" applyAlignment="1">
      <alignment horizontal="right" vertical="center"/>
    </xf>
    <xf numFmtId="38" fontId="4" fillId="0" borderId="37" xfId="2" applyFont="1" applyFill="1" applyBorder="1" applyAlignment="1">
      <alignment horizontal="right" vertical="center" shrinkToFit="1"/>
    </xf>
    <xf numFmtId="184" fontId="7" fillId="0" borderId="36" xfId="2" applyNumberFormat="1" applyFont="1" applyFill="1" applyBorder="1" applyAlignment="1">
      <alignment horizontal="right" vertical="center"/>
    </xf>
    <xf numFmtId="184" fontId="7" fillId="0" borderId="26" xfId="2" applyNumberFormat="1" applyFont="1" applyFill="1" applyBorder="1" applyAlignment="1">
      <alignment horizontal="right" vertical="center"/>
    </xf>
    <xf numFmtId="184" fontId="7" fillId="0" borderId="37" xfId="2" applyNumberFormat="1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 shrinkToFit="1"/>
    </xf>
    <xf numFmtId="184" fontId="7" fillId="0" borderId="11" xfId="2" applyNumberFormat="1" applyFont="1" applyFill="1" applyBorder="1" applyAlignment="1">
      <alignment horizontal="right" vertical="center"/>
    </xf>
    <xf numFmtId="184" fontId="7" fillId="0" borderId="12" xfId="2" applyNumberFormat="1" applyFont="1" applyFill="1" applyBorder="1" applyAlignment="1">
      <alignment horizontal="right" vertical="center"/>
    </xf>
    <xf numFmtId="184" fontId="7" fillId="0" borderId="10" xfId="2" applyNumberFormat="1" applyFont="1" applyFill="1" applyBorder="1" applyAlignment="1">
      <alignment horizontal="right" vertical="center"/>
    </xf>
    <xf numFmtId="184" fontId="7" fillId="0" borderId="15" xfId="2" applyNumberFormat="1" applyFont="1" applyFill="1" applyBorder="1" applyAlignment="1">
      <alignment horizontal="right" vertical="center"/>
    </xf>
    <xf numFmtId="184" fontId="7" fillId="0" borderId="16" xfId="2" applyNumberFormat="1" applyFont="1" applyFill="1" applyBorder="1" applyAlignment="1">
      <alignment horizontal="right" vertical="center"/>
    </xf>
    <xf numFmtId="184" fontId="7" fillId="0" borderId="14" xfId="2" applyNumberFormat="1" applyFont="1" applyFill="1" applyBorder="1" applyAlignment="1">
      <alignment horizontal="right" vertical="center"/>
    </xf>
    <xf numFmtId="0" fontId="4" fillId="0" borderId="24" xfId="1" applyFont="1" applyBorder="1" applyAlignment="1">
      <alignment horizontal="center" vertical="center" shrinkToFit="1"/>
    </xf>
    <xf numFmtId="183" fontId="7" fillId="0" borderId="10" xfId="2" applyNumberFormat="1" applyFont="1" applyFill="1" applyBorder="1" applyAlignment="1">
      <alignment vertical="center"/>
    </xf>
    <xf numFmtId="183" fontId="7" fillId="0" borderId="16" xfId="2" applyNumberFormat="1" applyFont="1" applyFill="1" applyBorder="1" applyAlignment="1">
      <alignment vertical="center"/>
    </xf>
    <xf numFmtId="183" fontId="7" fillId="0" borderId="14" xfId="2" applyNumberFormat="1" applyFont="1" applyFill="1" applyBorder="1" applyAlignment="1">
      <alignment vertical="center"/>
    </xf>
    <xf numFmtId="38" fontId="4" fillId="0" borderId="22" xfId="2" applyFont="1" applyFill="1" applyBorder="1" applyAlignment="1">
      <alignment horizontal="center" vertical="center" wrapText="1"/>
    </xf>
    <xf numFmtId="0" fontId="4" fillId="0" borderId="122" xfId="1" applyFont="1" applyBorder="1" applyAlignment="1">
      <alignment horizontal="center" vertical="center"/>
    </xf>
    <xf numFmtId="0" fontId="4" fillId="0" borderId="123" xfId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 shrinkToFit="1"/>
    </xf>
    <xf numFmtId="0" fontId="4" fillId="0" borderId="122" xfId="1" applyFont="1" applyBorder="1" applyAlignment="1">
      <alignment horizontal="center" vertical="center" shrinkToFit="1"/>
    </xf>
    <xf numFmtId="0" fontId="4" fillId="0" borderId="123" xfId="1" applyFont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left" vertical="center" wrapText="1" indent="3"/>
    </xf>
    <xf numFmtId="0" fontId="12" fillId="0" borderId="2" xfId="1" applyFont="1" applyFill="1" applyBorder="1" applyAlignment="1">
      <alignment horizontal="left" vertical="center" wrapText="1" indent="4"/>
    </xf>
    <xf numFmtId="0" fontId="12" fillId="0" borderId="105" xfId="1" applyFont="1" applyFill="1" applyBorder="1" applyAlignment="1">
      <alignment horizontal="left" vertical="center" wrapText="1" indent="3"/>
    </xf>
    <xf numFmtId="38" fontId="4" fillId="0" borderId="72" xfId="2" applyFont="1" applyFill="1" applyBorder="1" applyAlignment="1">
      <alignment horizontal="center" vertical="center"/>
    </xf>
    <xf numFmtId="184" fontId="4" fillId="0" borderId="58" xfId="2" applyNumberFormat="1" applyFont="1" applyFill="1" applyBorder="1" applyAlignment="1">
      <alignment vertical="center"/>
    </xf>
    <xf numFmtId="184" fontId="4" fillId="0" borderId="59" xfId="2" applyNumberFormat="1" applyFont="1" applyFill="1" applyBorder="1" applyAlignment="1">
      <alignment vertical="center"/>
    </xf>
    <xf numFmtId="184" fontId="7" fillId="0" borderId="35" xfId="2" applyNumberFormat="1" applyFont="1" applyFill="1" applyBorder="1" applyAlignment="1">
      <alignment horizontal="right" vertical="center"/>
    </xf>
    <xf numFmtId="184" fontId="7" fillId="0" borderId="38" xfId="2" applyNumberFormat="1" applyFont="1" applyFill="1" applyBorder="1" applyAlignment="1">
      <alignment horizontal="right" vertical="center"/>
    </xf>
    <xf numFmtId="184" fontId="7" fillId="0" borderId="39" xfId="2" applyNumberFormat="1" applyFont="1" applyFill="1" applyBorder="1" applyAlignment="1">
      <alignment horizontal="right" vertical="center"/>
    </xf>
    <xf numFmtId="38" fontId="7" fillId="0" borderId="93" xfId="2" applyFont="1" applyFill="1" applyBorder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14" fillId="0" borderId="0" xfId="2" applyFont="1" applyFill="1" applyAlignment="1">
      <alignment vertical="center"/>
    </xf>
    <xf numFmtId="38" fontId="14" fillId="0" borderId="0" xfId="2" applyFont="1"/>
    <xf numFmtId="38" fontId="14" fillId="0" borderId="0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vertical="center"/>
    </xf>
    <xf numFmtId="38" fontId="14" fillId="0" borderId="0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 shrinkToFit="1"/>
    </xf>
    <xf numFmtId="38" fontId="14" fillId="0" borderId="0" xfId="2" applyFont="1" applyFill="1" applyAlignment="1">
      <alignment vertical="center" wrapText="1"/>
    </xf>
    <xf numFmtId="38" fontId="14" fillId="0" borderId="0" xfId="2" applyFont="1" applyAlignment="1">
      <alignment vertical="center"/>
    </xf>
    <xf numFmtId="38" fontId="34" fillId="0" borderId="0" xfId="2" applyFont="1" applyAlignment="1">
      <alignment vertical="center"/>
    </xf>
    <xf numFmtId="38" fontId="35" fillId="0" borderId="0" xfId="2" applyFont="1" applyAlignment="1">
      <alignment vertical="center"/>
    </xf>
    <xf numFmtId="38" fontId="4" fillId="0" borderId="51" xfId="2" applyFont="1" applyFill="1" applyBorder="1" applyAlignment="1">
      <alignment horizontal="right" vertical="center"/>
    </xf>
    <xf numFmtId="38" fontId="4" fillId="0" borderId="157" xfId="2" applyFont="1" applyFill="1" applyBorder="1" applyAlignment="1">
      <alignment vertical="center"/>
    </xf>
    <xf numFmtId="38" fontId="4" fillId="0" borderId="158" xfId="2" applyFont="1" applyFill="1" applyBorder="1" applyAlignment="1">
      <alignment vertical="center"/>
    </xf>
    <xf numFmtId="38" fontId="4" fillId="0" borderId="159" xfId="2" applyFont="1" applyFill="1" applyBorder="1" applyAlignment="1">
      <alignment vertical="center"/>
    </xf>
    <xf numFmtId="38" fontId="4" fillId="0" borderId="36" xfId="2" applyFont="1" applyFill="1" applyBorder="1" applyAlignment="1">
      <alignment horizontal="right" vertical="center"/>
    </xf>
    <xf numFmtId="38" fontId="4" fillId="0" borderId="37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right" vertical="center"/>
    </xf>
    <xf numFmtId="38" fontId="4" fillId="0" borderId="15" xfId="2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 shrinkToFit="1"/>
    </xf>
    <xf numFmtId="38" fontId="4" fillId="0" borderId="14" xfId="2" applyFont="1" applyFill="1" applyBorder="1" applyAlignment="1">
      <alignment horizontal="right" vertical="center" shrinkToFit="1"/>
    </xf>
    <xf numFmtId="38" fontId="4" fillId="0" borderId="37" xfId="2" applyFont="1" applyFill="1" applyBorder="1" applyAlignment="1">
      <alignment horizontal="center" vertical="center" shrinkToFit="1"/>
    </xf>
    <xf numFmtId="38" fontId="4" fillId="0" borderId="26" xfId="2" quotePrefix="1" applyFont="1" applyFill="1" applyBorder="1" applyAlignment="1">
      <alignment horizontal="right" vertical="center"/>
    </xf>
    <xf numFmtId="38" fontId="4" fillId="0" borderId="37" xfId="2" quotePrefix="1" applyFont="1" applyFill="1" applyBorder="1" applyAlignment="1">
      <alignment horizontal="right" vertical="center"/>
    </xf>
    <xf numFmtId="38" fontId="4" fillId="0" borderId="10" xfId="2" quotePrefix="1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center" vertical="center" shrinkToFit="1"/>
    </xf>
    <xf numFmtId="38" fontId="4" fillId="0" borderId="15" xfId="2" applyFont="1" applyBorder="1" applyAlignment="1">
      <alignment vertical="center"/>
    </xf>
    <xf numFmtId="38" fontId="4" fillId="0" borderId="16" xfId="2" applyFont="1" applyBorder="1" applyAlignment="1">
      <alignment vertical="center"/>
    </xf>
    <xf numFmtId="38" fontId="4" fillId="0" borderId="16" xfId="2" quotePrefix="1" applyFont="1" applyFill="1" applyBorder="1" applyAlignment="1">
      <alignment horizontal="right" vertical="center"/>
    </xf>
    <xf numFmtId="38" fontId="4" fillId="0" borderId="14" xfId="2" quotePrefix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quotePrefix="1" applyFont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4" fillId="0" borderId="48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38" fontId="4" fillId="0" borderId="9" xfId="3" applyFont="1" applyFill="1" applyBorder="1" applyAlignment="1">
      <alignment vertical="center"/>
    </xf>
    <xf numFmtId="38" fontId="4" fillId="0" borderId="13" xfId="3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8" fontId="9" fillId="0" borderId="10" xfId="2" applyFont="1" applyFill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6" fillId="0" borderId="139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 shrinkToFit="1"/>
    </xf>
    <xf numFmtId="0" fontId="6" fillId="0" borderId="87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vertical="center"/>
    </xf>
    <xf numFmtId="0" fontId="23" fillId="0" borderId="38" xfId="1" applyFont="1" applyBorder="1" applyAlignment="1">
      <alignment vertical="center"/>
    </xf>
    <xf numFmtId="0" fontId="23" fillId="0" borderId="39" xfId="1" applyFont="1" applyFill="1" applyBorder="1" applyAlignment="1">
      <alignment vertical="center"/>
    </xf>
    <xf numFmtId="0" fontId="4" fillId="0" borderId="115" xfId="1" applyFont="1" applyBorder="1" applyAlignment="1">
      <alignment horizontal="center" vertical="center"/>
    </xf>
    <xf numFmtId="0" fontId="4" fillId="0" borderId="115" xfId="1" applyFont="1" applyBorder="1" applyAlignment="1">
      <alignment horizontal="right" vertical="center"/>
    </xf>
    <xf numFmtId="0" fontId="4" fillId="0" borderId="115" xfId="1" applyFont="1" applyBorder="1" applyAlignment="1">
      <alignment vertical="center"/>
    </xf>
    <xf numFmtId="0" fontId="12" fillId="0" borderId="139" xfId="1" applyFont="1" applyFill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40" fontId="4" fillId="0" borderId="0" xfId="2" applyNumberFormat="1" applyFont="1" applyFill="1" applyBorder="1" applyAlignment="1">
      <alignment horizontal="right" vertical="center"/>
    </xf>
    <xf numFmtId="0" fontId="4" fillId="0" borderId="2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58" fontId="4" fillId="0" borderId="9" xfId="1" applyNumberFormat="1" applyFont="1" applyBorder="1" applyAlignment="1">
      <alignment horizontal="center" vertical="center"/>
    </xf>
    <xf numFmtId="58" fontId="4" fillId="0" borderId="10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58" fontId="4" fillId="0" borderId="13" xfId="1" applyNumberFormat="1" applyFont="1" applyBorder="1" applyAlignment="1">
      <alignment horizontal="center" vertical="center"/>
    </xf>
    <xf numFmtId="58" fontId="4" fillId="0" borderId="14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7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58" fontId="4" fillId="0" borderId="5" xfId="1" applyNumberFormat="1" applyFont="1" applyBorder="1" applyAlignment="1">
      <alignment horizontal="center" vertical="center"/>
    </xf>
    <xf numFmtId="58" fontId="4" fillId="0" borderId="6" xfId="1" applyNumberFormat="1" applyFont="1" applyBorder="1" applyAlignment="1">
      <alignment horizontal="center" vertical="center"/>
    </xf>
    <xf numFmtId="58" fontId="4" fillId="0" borderId="7" xfId="1" applyNumberFormat="1" applyFont="1" applyBorder="1" applyAlignment="1">
      <alignment horizontal="center" vertical="center"/>
    </xf>
    <xf numFmtId="58" fontId="4" fillId="0" borderId="8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25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4" fillId="0" borderId="40" xfId="1" applyFont="1" applyBorder="1" applyAlignment="1">
      <alignment vertical="center" shrinkToFit="1"/>
    </xf>
    <xf numFmtId="0" fontId="4" fillId="0" borderId="41" xfId="1" applyFont="1" applyBorder="1" applyAlignment="1">
      <alignment vertical="center" shrinkToFit="1"/>
    </xf>
    <xf numFmtId="0" fontId="4" fillId="0" borderId="43" xfId="1" applyFont="1" applyBorder="1" applyAlignment="1">
      <alignment vertical="center" shrinkToFit="1"/>
    </xf>
    <xf numFmtId="0" fontId="4" fillId="0" borderId="44" xfId="1" applyFont="1" applyBorder="1" applyAlignment="1">
      <alignment vertical="center" shrinkToFit="1"/>
    </xf>
    <xf numFmtId="0" fontId="4" fillId="0" borderId="42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6" fillId="0" borderId="17" xfId="1" applyFont="1" applyBorder="1" applyAlignment="1">
      <alignment horizontal="right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4" fillId="0" borderId="46" xfId="1" applyFont="1" applyBorder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right" vertical="center"/>
    </xf>
    <xf numFmtId="0" fontId="4" fillId="0" borderId="38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180" fontId="7" fillId="0" borderId="12" xfId="1" applyNumberFormat="1" applyFont="1" applyBorder="1" applyAlignment="1">
      <alignment horizontal="center" vertical="center"/>
    </xf>
    <xf numFmtId="180" fontId="7" fillId="0" borderId="31" xfId="1" applyNumberFormat="1" applyFont="1" applyBorder="1" applyAlignment="1">
      <alignment horizontal="center" vertical="center"/>
    </xf>
    <xf numFmtId="180" fontId="7" fillId="0" borderId="10" xfId="1" applyNumberFormat="1" applyFont="1" applyBorder="1" applyAlignment="1">
      <alignment horizontal="center" vertical="center"/>
    </xf>
    <xf numFmtId="180" fontId="4" fillId="0" borderId="65" xfId="1" applyNumberFormat="1" applyFont="1" applyBorder="1" applyAlignment="1">
      <alignment horizontal="center" vertical="center"/>
    </xf>
    <xf numFmtId="180" fontId="4" fillId="0" borderId="69" xfId="1" applyNumberFormat="1" applyFont="1" applyBorder="1" applyAlignment="1">
      <alignment horizontal="center" vertical="center"/>
    </xf>
    <xf numFmtId="180" fontId="4" fillId="0" borderId="71" xfId="1" applyNumberFormat="1" applyFont="1" applyBorder="1" applyAlignment="1">
      <alignment horizontal="center" vertical="center"/>
    </xf>
    <xf numFmtId="180" fontId="4" fillId="0" borderId="66" xfId="1" applyNumberFormat="1" applyFont="1" applyBorder="1" applyAlignment="1">
      <alignment horizontal="center" vertical="center"/>
    </xf>
    <xf numFmtId="180" fontId="4" fillId="0" borderId="67" xfId="1" applyNumberFormat="1" applyFont="1" applyBorder="1" applyAlignment="1">
      <alignment horizontal="center" vertical="center"/>
    </xf>
    <xf numFmtId="180" fontId="4" fillId="0" borderId="42" xfId="1" applyNumberFormat="1" applyFont="1" applyBorder="1" applyAlignment="1">
      <alignment horizontal="center" vertical="center"/>
    </xf>
    <xf numFmtId="180" fontId="4" fillId="0" borderId="68" xfId="1" applyNumberFormat="1" applyFont="1" applyBorder="1" applyAlignment="1">
      <alignment horizontal="center" vertical="center"/>
    </xf>
    <xf numFmtId="180" fontId="4" fillId="0" borderId="19" xfId="1" applyNumberFormat="1" applyFont="1" applyBorder="1" applyAlignment="1">
      <alignment horizontal="center" vertical="center"/>
    </xf>
    <xf numFmtId="180" fontId="7" fillId="0" borderId="19" xfId="1" applyNumberFormat="1" applyFont="1" applyBorder="1" applyAlignment="1">
      <alignment horizontal="center" vertical="center"/>
    </xf>
    <xf numFmtId="180" fontId="7" fillId="0" borderId="68" xfId="1" applyNumberFormat="1" applyFont="1" applyBorder="1" applyAlignment="1">
      <alignment horizontal="center" vertical="center"/>
    </xf>
    <xf numFmtId="180" fontId="7" fillId="0" borderId="20" xfId="1" applyNumberFormat="1" applyFont="1" applyBorder="1" applyAlignment="1">
      <alignment horizontal="center" vertical="center"/>
    </xf>
    <xf numFmtId="180" fontId="4" fillId="0" borderId="70" xfId="1" applyNumberFormat="1" applyFont="1" applyBorder="1" applyAlignment="1">
      <alignment horizontal="center" vertical="center"/>
    </xf>
    <xf numFmtId="180" fontId="4" fillId="0" borderId="32" xfId="1" applyNumberFormat="1" applyFont="1" applyBorder="1" applyAlignment="1">
      <alignment horizontal="center" vertical="center"/>
    </xf>
    <xf numFmtId="180" fontId="4" fillId="0" borderId="11" xfId="1" applyNumberFormat="1" applyFont="1" applyBorder="1" applyAlignment="1">
      <alignment horizontal="center" vertical="center"/>
    </xf>
    <xf numFmtId="180" fontId="4" fillId="0" borderId="31" xfId="1" applyNumberFormat="1" applyFont="1" applyBorder="1" applyAlignment="1">
      <alignment horizontal="center" vertical="center"/>
    </xf>
    <xf numFmtId="180" fontId="4" fillId="0" borderId="12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4" fillId="0" borderId="40" xfId="1" applyFont="1" applyBorder="1" applyAlignment="1">
      <alignment vertical="center"/>
    </xf>
    <xf numFmtId="0" fontId="4" fillId="0" borderId="77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78" xfId="1" applyFont="1" applyBorder="1" applyAlignment="1">
      <alignment vertical="center"/>
    </xf>
    <xf numFmtId="0" fontId="4" fillId="0" borderId="79" xfId="1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84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36" xfId="1" applyFont="1" applyBorder="1" applyAlignment="1">
      <alignment vertical="center"/>
    </xf>
    <xf numFmtId="38" fontId="4" fillId="0" borderId="70" xfId="2" applyFont="1" applyFill="1" applyBorder="1" applyAlignment="1">
      <alignment vertical="center"/>
    </xf>
    <xf numFmtId="38" fontId="4" fillId="0" borderId="32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12" fillId="0" borderId="85" xfId="1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84" xfId="1" applyFont="1" applyBorder="1" applyAlignment="1">
      <alignment horizontal="center" vertical="center" shrinkToFit="1"/>
    </xf>
    <xf numFmtId="0" fontId="12" fillId="0" borderId="86" xfId="1" applyFont="1" applyBorder="1" applyAlignment="1">
      <alignment horizontal="center" vertical="center" shrinkToFit="1"/>
    </xf>
    <xf numFmtId="0" fontId="12" fillId="0" borderId="61" xfId="1" applyFont="1" applyBorder="1" applyAlignment="1">
      <alignment horizontal="center" vertical="center" shrinkToFit="1"/>
    </xf>
    <xf numFmtId="0" fontId="4" fillId="0" borderId="70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70" xfId="1" applyFont="1" applyBorder="1" applyAlignment="1">
      <alignment vertical="center"/>
    </xf>
    <xf numFmtId="0" fontId="12" fillId="0" borderId="32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12" fillId="0" borderId="82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12" fillId="0" borderId="83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88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89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38" fontId="12" fillId="0" borderId="82" xfId="2" applyFont="1" applyFill="1" applyBorder="1" applyAlignment="1">
      <alignment vertical="center"/>
    </xf>
    <xf numFmtId="38" fontId="12" fillId="0" borderId="29" xfId="2" applyFont="1" applyFill="1" applyBorder="1" applyAlignment="1">
      <alignment vertical="center"/>
    </xf>
    <xf numFmtId="38" fontId="12" fillId="0" borderId="83" xfId="2" applyFont="1" applyFill="1" applyBorder="1" applyAlignment="1">
      <alignment vertical="center"/>
    </xf>
    <xf numFmtId="38" fontId="12" fillId="0" borderId="70" xfId="2" applyFont="1" applyFill="1" applyBorder="1" applyAlignment="1">
      <alignment vertical="center"/>
    </xf>
    <xf numFmtId="38" fontId="12" fillId="0" borderId="32" xfId="2" applyFont="1" applyFill="1" applyBorder="1" applyAlignment="1">
      <alignment vertical="center"/>
    </xf>
    <xf numFmtId="38" fontId="12" fillId="0" borderId="11" xfId="2" applyFont="1" applyFill="1" applyBorder="1" applyAlignment="1">
      <alignment vertical="center"/>
    </xf>
    <xf numFmtId="38" fontId="4" fillId="0" borderId="87" xfId="2" applyFont="1" applyFill="1" applyBorder="1" applyAlignment="1">
      <alignment vertical="center"/>
    </xf>
    <xf numFmtId="38" fontId="4" fillId="0" borderId="93" xfId="2" applyFont="1" applyFill="1" applyBorder="1" applyAlignment="1">
      <alignment vertical="center"/>
    </xf>
    <xf numFmtId="38" fontId="4" fillId="0" borderId="15" xfId="2" applyFont="1" applyFill="1" applyBorder="1" applyAlignment="1">
      <alignment vertical="center"/>
    </xf>
    <xf numFmtId="0" fontId="4" fillId="0" borderId="87" xfId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38" fontId="4" fillId="0" borderId="25" xfId="2" applyFont="1" applyBorder="1" applyAlignment="1">
      <alignment horizontal="center" vertical="center"/>
    </xf>
    <xf numFmtId="38" fontId="4" fillId="0" borderId="26" xfId="2" applyFont="1" applyBorder="1" applyAlignment="1">
      <alignment horizontal="center" vertical="center"/>
    </xf>
    <xf numFmtId="38" fontId="4" fillId="0" borderId="37" xfId="2" applyFont="1" applyBorder="1" applyAlignment="1">
      <alignment horizontal="center" vertical="center"/>
    </xf>
    <xf numFmtId="38" fontId="4" fillId="0" borderId="36" xfId="2" applyFont="1" applyBorder="1" applyAlignment="1">
      <alignment horizontal="right" vertical="center"/>
    </xf>
    <xf numFmtId="38" fontId="4" fillId="0" borderId="26" xfId="2" applyFont="1" applyBorder="1" applyAlignment="1">
      <alignment horizontal="right" vertical="center"/>
    </xf>
    <xf numFmtId="38" fontId="4" fillId="0" borderId="74" xfId="2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center" shrinkToFit="1"/>
    </xf>
    <xf numFmtId="0" fontId="4" fillId="0" borderId="77" xfId="1" applyFont="1" applyBorder="1" applyAlignment="1">
      <alignment horizontal="center" vertical="center"/>
    </xf>
    <xf numFmtId="0" fontId="4" fillId="0" borderId="160" xfId="1" applyFont="1" applyBorder="1" applyAlignment="1">
      <alignment horizontal="center" vertical="center"/>
    </xf>
    <xf numFmtId="0" fontId="4" fillId="0" borderId="161" xfId="1" applyFont="1" applyBorder="1" applyAlignment="1">
      <alignment horizontal="center" vertical="center"/>
    </xf>
    <xf numFmtId="0" fontId="4" fillId="0" borderId="162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/>
    </xf>
    <xf numFmtId="38" fontId="4" fillId="0" borderId="11" xfId="2" applyFont="1" applyBorder="1" applyAlignment="1">
      <alignment horizontal="right" vertical="center"/>
    </xf>
    <xf numFmtId="38" fontId="4" fillId="0" borderId="12" xfId="2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 shrinkToFit="1"/>
    </xf>
    <xf numFmtId="38" fontId="12" fillId="0" borderId="40" xfId="2" applyFont="1" applyBorder="1" applyAlignment="1">
      <alignment horizontal="center" vertical="center"/>
    </xf>
    <xf numFmtId="38" fontId="12" fillId="0" borderId="77" xfId="2" applyFont="1" applyBorder="1" applyAlignment="1">
      <alignment horizontal="center" vertical="center"/>
    </xf>
    <xf numFmtId="38" fontId="12" fillId="0" borderId="41" xfId="2" applyFont="1" applyBorder="1" applyAlignment="1">
      <alignment horizontal="center" vertical="center"/>
    </xf>
    <xf numFmtId="38" fontId="12" fillId="0" borderId="43" xfId="2" applyFont="1" applyBorder="1" applyAlignment="1">
      <alignment horizontal="center" vertical="center"/>
    </xf>
    <xf numFmtId="38" fontId="12" fillId="0" borderId="98" xfId="2" applyFont="1" applyBorder="1" applyAlignment="1">
      <alignment horizontal="center" vertical="center"/>
    </xf>
    <xf numFmtId="38" fontId="12" fillId="0" borderId="44" xfId="2" applyFont="1" applyBorder="1" applyAlignment="1">
      <alignment horizontal="center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0" fontId="12" fillId="0" borderId="81" xfId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shrinkToFit="1"/>
    </xf>
    <xf numFmtId="0" fontId="12" fillId="0" borderId="72" xfId="1" applyFont="1" applyBorder="1" applyAlignment="1">
      <alignment horizontal="center" vertical="center" shrinkToFit="1"/>
    </xf>
    <xf numFmtId="0" fontId="12" fillId="0" borderId="125" xfId="1" applyFont="1" applyBorder="1" applyAlignment="1">
      <alignment horizontal="center" vertical="center" shrinkToFit="1"/>
    </xf>
    <xf numFmtId="38" fontId="12" fillId="0" borderId="11" xfId="2" applyFont="1" applyBorder="1" applyAlignment="1">
      <alignment horizontal="right" vertical="center"/>
    </xf>
    <xf numFmtId="38" fontId="12" fillId="0" borderId="12" xfId="2" applyFont="1" applyBorder="1" applyAlignment="1">
      <alignment horizontal="right" vertical="center"/>
    </xf>
    <xf numFmtId="38" fontId="12" fillId="0" borderId="10" xfId="2" applyFont="1" applyBorder="1" applyAlignment="1">
      <alignment horizontal="right" vertical="center"/>
    </xf>
    <xf numFmtId="0" fontId="12" fillId="0" borderId="4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38" fontId="12" fillId="0" borderId="36" xfId="2" applyFont="1" applyBorder="1" applyAlignment="1">
      <alignment horizontal="right" vertical="center"/>
    </xf>
    <xf numFmtId="38" fontId="12" fillId="0" borderId="26" xfId="2" applyFont="1" applyBorder="1" applyAlignment="1">
      <alignment horizontal="right" vertical="center"/>
    </xf>
    <xf numFmtId="38" fontId="12" fillId="0" borderId="37" xfId="2" applyFont="1" applyBorder="1" applyAlignment="1">
      <alignment horizontal="right" vertical="center"/>
    </xf>
    <xf numFmtId="38" fontId="12" fillId="0" borderId="9" xfId="2" applyFont="1" applyBorder="1" applyAlignment="1">
      <alignment horizontal="center" vertical="center" textRotation="255"/>
    </xf>
    <xf numFmtId="38" fontId="12" fillId="0" borderId="50" xfId="2" applyFont="1" applyBorder="1" applyAlignment="1">
      <alignment horizontal="center" vertical="center" textRotation="255"/>
    </xf>
    <xf numFmtId="38" fontId="12" fillId="0" borderId="52" xfId="2" applyFont="1" applyBorder="1" applyAlignment="1">
      <alignment horizontal="right" vertical="center"/>
    </xf>
    <xf numFmtId="38" fontId="12" fillId="0" borderId="23" xfId="2" applyFont="1" applyBorder="1" applyAlignment="1">
      <alignment horizontal="right" vertical="center"/>
    </xf>
    <xf numFmtId="38" fontId="12" fillId="0" borderId="51" xfId="2" applyFont="1" applyBorder="1" applyAlignment="1">
      <alignment horizontal="right" vertical="center"/>
    </xf>
    <xf numFmtId="38" fontId="10" fillId="0" borderId="12" xfId="2" applyFont="1" applyFill="1" applyBorder="1" applyAlignment="1">
      <alignment horizontal="center" vertical="center" wrapText="1" shrinkToFit="1"/>
    </xf>
    <xf numFmtId="38" fontId="10" fillId="0" borderId="10" xfId="2" applyFont="1" applyFill="1" applyBorder="1" applyAlignment="1">
      <alignment horizontal="center" vertical="center" wrapText="1" shrinkToFit="1"/>
    </xf>
    <xf numFmtId="38" fontId="12" fillId="0" borderId="12" xfId="2" applyFont="1" applyBorder="1" applyAlignment="1">
      <alignment horizontal="center" vertical="center" shrinkToFit="1"/>
    </xf>
    <xf numFmtId="38" fontId="12" fillId="0" borderId="10" xfId="2" applyFont="1" applyBorder="1" applyAlignment="1">
      <alignment horizontal="center" vertical="center" shrinkToFit="1"/>
    </xf>
    <xf numFmtId="38" fontId="12" fillId="0" borderId="25" xfId="2" applyFont="1" applyBorder="1" applyAlignment="1">
      <alignment horizontal="center" vertical="center" textRotation="255"/>
    </xf>
    <xf numFmtId="38" fontId="12" fillId="0" borderId="56" xfId="2" applyFont="1" applyBorder="1" applyAlignment="1">
      <alignment horizontal="right" vertical="center"/>
    </xf>
    <xf numFmtId="38" fontId="12" fillId="0" borderId="62" xfId="2" applyFont="1" applyBorder="1" applyAlignment="1">
      <alignment horizontal="right" vertical="center"/>
    </xf>
    <xf numFmtId="38" fontId="12" fillId="0" borderId="55" xfId="2" applyFont="1" applyBorder="1" applyAlignment="1">
      <alignment horizontal="right" vertical="center"/>
    </xf>
    <xf numFmtId="38" fontId="12" fillId="0" borderId="61" xfId="2" applyFont="1" applyBorder="1" applyAlignment="1">
      <alignment horizontal="right" vertical="center"/>
    </xf>
    <xf numFmtId="38" fontId="12" fillId="0" borderId="59" xfId="2" applyFont="1" applyBorder="1" applyAlignment="1">
      <alignment horizontal="right" vertical="center"/>
    </xf>
    <xf numFmtId="38" fontId="12" fillId="0" borderId="60" xfId="2" applyFont="1" applyBorder="1" applyAlignment="1">
      <alignment horizontal="right" vertical="center"/>
    </xf>
    <xf numFmtId="38" fontId="12" fillId="0" borderId="54" xfId="2" applyFont="1" applyBorder="1" applyAlignment="1">
      <alignment horizontal="center" vertical="center"/>
    </xf>
    <xf numFmtId="38" fontId="12" fillId="0" borderId="62" xfId="2" applyFont="1" applyBorder="1" applyAlignment="1">
      <alignment horizontal="center" vertical="center"/>
    </xf>
    <xf numFmtId="38" fontId="12" fillId="0" borderId="55" xfId="2" applyFont="1" applyBorder="1" applyAlignment="1">
      <alignment horizontal="center" vertical="center"/>
    </xf>
    <xf numFmtId="38" fontId="12" fillId="0" borderId="58" xfId="2" applyFont="1" applyBorder="1" applyAlignment="1">
      <alignment horizontal="center" vertical="center"/>
    </xf>
    <xf numFmtId="38" fontId="12" fillId="0" borderId="59" xfId="2" applyFont="1" applyBorder="1" applyAlignment="1">
      <alignment horizontal="center" vertical="center"/>
    </xf>
    <xf numFmtId="38" fontId="12" fillId="0" borderId="60" xfId="2" applyFont="1" applyBorder="1" applyAlignment="1">
      <alignment horizontal="center" vertical="center"/>
    </xf>
    <xf numFmtId="38" fontId="12" fillId="0" borderId="23" xfId="2" applyFont="1" applyBorder="1" applyAlignment="1">
      <alignment horizontal="center" vertical="center" shrinkToFit="1"/>
    </xf>
    <xf numFmtId="38" fontId="12" fillId="0" borderId="51" xfId="2" applyFont="1" applyBorder="1" applyAlignment="1">
      <alignment horizontal="center" vertical="center" shrinkToFit="1"/>
    </xf>
    <xf numFmtId="0" fontId="1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38" fontId="12" fillId="0" borderId="26" xfId="2" applyFont="1" applyBorder="1" applyAlignment="1">
      <alignment horizontal="center" vertical="center" wrapText="1" shrinkToFit="1"/>
    </xf>
    <xf numFmtId="38" fontId="12" fillId="0" borderId="37" xfId="2" applyFont="1" applyBorder="1" applyAlignment="1">
      <alignment horizontal="center" vertical="center" shrinkToFit="1"/>
    </xf>
    <xf numFmtId="38" fontId="12" fillId="0" borderId="9" xfId="2" applyFont="1" applyBorder="1" applyAlignment="1">
      <alignment horizontal="center" vertical="center"/>
    </xf>
    <xf numFmtId="38" fontId="12" fillId="0" borderId="12" xfId="2" applyFont="1" applyBorder="1" applyAlignment="1">
      <alignment horizontal="center" vertical="center"/>
    </xf>
    <xf numFmtId="38" fontId="12" fillId="0" borderId="10" xfId="2" applyFont="1" applyBorder="1" applyAlignment="1">
      <alignment horizontal="center" vertical="center"/>
    </xf>
    <xf numFmtId="38" fontId="12" fillId="0" borderId="25" xfId="2" applyFont="1" applyBorder="1" applyAlignment="1">
      <alignment horizontal="center" vertical="center"/>
    </xf>
    <xf numFmtId="38" fontId="12" fillId="0" borderId="26" xfId="2" applyFont="1" applyBorder="1" applyAlignment="1">
      <alignment horizontal="center" vertical="center"/>
    </xf>
    <xf numFmtId="38" fontId="12" fillId="0" borderId="37" xfId="2" applyFont="1" applyBorder="1" applyAlignment="1">
      <alignment horizontal="center" vertical="center"/>
    </xf>
    <xf numFmtId="38" fontId="12" fillId="0" borderId="23" xfId="2" applyFont="1" applyBorder="1" applyAlignment="1">
      <alignment horizontal="center" vertical="center"/>
    </xf>
    <xf numFmtId="38" fontId="12" fillId="0" borderId="51" xfId="2" applyFont="1" applyBorder="1" applyAlignment="1">
      <alignment horizontal="center" vertical="center"/>
    </xf>
    <xf numFmtId="38" fontId="4" fillId="0" borderId="31" xfId="2" applyFont="1" applyBorder="1" applyAlignment="1">
      <alignment horizontal="right" vertical="center"/>
    </xf>
    <xf numFmtId="0" fontId="4" fillId="0" borderId="68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38" fontId="12" fillId="0" borderId="7" xfId="2" applyFont="1" applyBorder="1" applyAlignment="1">
      <alignment horizontal="center" vertical="center"/>
    </xf>
    <xf numFmtId="38" fontId="12" fillId="0" borderId="8" xfId="2" applyFont="1" applyBorder="1" applyAlignment="1">
      <alignment horizontal="center" vertical="center"/>
    </xf>
    <xf numFmtId="38" fontId="4" fillId="0" borderId="94" xfId="2" applyFont="1" applyBorder="1" applyAlignment="1">
      <alignment horizontal="right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38" fontId="12" fillId="0" borderId="154" xfId="2" applyFont="1" applyBorder="1" applyAlignment="1">
      <alignment horizontal="center" vertical="center"/>
    </xf>
    <xf numFmtId="38" fontId="12" fillId="0" borderId="155" xfId="2" applyFont="1" applyBorder="1" applyAlignment="1">
      <alignment horizontal="center" vertical="center"/>
    </xf>
    <xf numFmtId="38" fontId="12" fillId="0" borderId="86" xfId="2" applyFont="1" applyBorder="1" applyAlignment="1">
      <alignment horizontal="center" vertical="center"/>
    </xf>
    <xf numFmtId="38" fontId="12" fillId="0" borderId="110" xfId="2" applyFont="1" applyBorder="1" applyAlignment="1">
      <alignment horizontal="center" vertical="center"/>
    </xf>
    <xf numFmtId="38" fontId="12" fillId="0" borderId="70" xfId="2" applyFont="1" applyBorder="1" applyAlignment="1">
      <alignment horizontal="center" vertical="center"/>
    </xf>
    <xf numFmtId="38" fontId="12" fillId="0" borderId="33" xfId="2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4" fillId="0" borderId="43" xfId="1" applyFont="1" applyBorder="1" applyAlignment="1">
      <alignment vertical="center"/>
    </xf>
    <xf numFmtId="0" fontId="4" fillId="0" borderId="98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38" fontId="4" fillId="0" borderId="36" xfId="2" applyFont="1" applyBorder="1" applyAlignment="1">
      <alignment vertical="center"/>
    </xf>
    <xf numFmtId="38" fontId="4" fillId="0" borderId="37" xfId="2" applyFont="1" applyBorder="1" applyAlignment="1">
      <alignment vertical="center"/>
    </xf>
    <xf numFmtId="38" fontId="4" fillId="0" borderId="26" xfId="2" applyFont="1" applyBorder="1" applyAlignment="1">
      <alignment vertical="center"/>
    </xf>
    <xf numFmtId="0" fontId="4" fillId="0" borderId="114" xfId="1" applyFont="1" applyBorder="1" applyAlignment="1">
      <alignment vertical="center"/>
    </xf>
    <xf numFmtId="0" fontId="7" fillId="0" borderId="4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0" borderId="101" xfId="1" applyFont="1" applyBorder="1" applyAlignment="1">
      <alignment horizontal="center" vertical="center" shrinkToFit="1"/>
    </xf>
    <xf numFmtId="38" fontId="4" fillId="0" borderId="11" xfId="2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4" fillId="0" borderId="31" xfId="2" applyFont="1" applyBorder="1" applyAlignment="1">
      <alignment vertical="center"/>
    </xf>
    <xf numFmtId="0" fontId="4" fillId="0" borderId="50" xfId="1" applyFont="1" applyBorder="1" applyAlignment="1">
      <alignment horizontal="center" vertical="center" shrinkToFit="1"/>
    </xf>
    <xf numFmtId="0" fontId="4" fillId="0" borderId="95" xfId="1" applyFont="1" applyBorder="1" applyAlignment="1">
      <alignment horizontal="center" vertical="center" shrinkToFit="1"/>
    </xf>
    <xf numFmtId="0" fontId="4" fillId="0" borderId="58" xfId="1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94" xfId="1" applyFont="1" applyBorder="1" applyAlignment="1">
      <alignment horizontal="center" vertical="center" shrinkToFit="1"/>
    </xf>
    <xf numFmtId="0" fontId="7" fillId="0" borderId="96" xfId="1" applyFont="1" applyBorder="1" applyAlignment="1">
      <alignment horizontal="center" vertical="center" shrinkToFit="1"/>
    </xf>
    <xf numFmtId="38" fontId="7" fillId="0" borderId="15" xfId="2" applyFont="1" applyFill="1" applyBorder="1" applyAlignment="1">
      <alignment vertical="center"/>
    </xf>
    <xf numFmtId="38" fontId="7" fillId="0" borderId="14" xfId="2" applyFont="1" applyFill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38" fontId="7" fillId="0" borderId="52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6" xfId="1" applyFont="1" applyBorder="1" applyAlignment="1">
      <alignment vertical="center"/>
    </xf>
    <xf numFmtId="0" fontId="12" fillId="0" borderId="20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shrinkToFit="1"/>
    </xf>
    <xf numFmtId="0" fontId="12" fillId="0" borderId="40" xfId="1" applyFont="1" applyBorder="1" applyAlignment="1">
      <alignment vertical="center"/>
    </xf>
    <xf numFmtId="0" fontId="12" fillId="0" borderId="41" xfId="1" applyFont="1" applyBorder="1" applyAlignment="1">
      <alignment vertical="center"/>
    </xf>
    <xf numFmtId="0" fontId="12" fillId="0" borderId="43" xfId="1" applyFont="1" applyBorder="1" applyAlignment="1">
      <alignment vertical="center"/>
    </xf>
    <xf numFmtId="0" fontId="12" fillId="0" borderId="44" xfId="1" applyFont="1" applyBorder="1" applyAlignment="1">
      <alignment vertical="center"/>
    </xf>
    <xf numFmtId="0" fontId="12" fillId="0" borderId="19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textRotation="255" shrinkToFit="1"/>
    </xf>
    <xf numFmtId="0" fontId="12" fillId="0" borderId="9" xfId="1" applyFont="1" applyBorder="1" applyAlignment="1">
      <alignment horizontal="center" vertical="center" textRotation="255" shrinkToFit="1"/>
    </xf>
    <xf numFmtId="0" fontId="12" fillId="0" borderId="13" xfId="1" applyFont="1" applyBorder="1" applyAlignment="1">
      <alignment horizontal="center" vertical="center" textRotation="255" shrinkToFit="1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97" xfId="1" applyFont="1" applyBorder="1" applyAlignment="1">
      <alignment horizontal="center" vertical="center" textRotation="255"/>
    </xf>
    <xf numFmtId="0" fontId="12" fillId="0" borderId="58" xfId="1" applyFont="1" applyBorder="1" applyAlignment="1">
      <alignment horizontal="center" vertical="center" textRotation="255"/>
    </xf>
    <xf numFmtId="0" fontId="12" fillId="0" borderId="48" xfId="1" applyFont="1" applyBorder="1" applyAlignment="1">
      <alignment horizontal="right" vertical="center"/>
    </xf>
    <xf numFmtId="0" fontId="12" fillId="0" borderId="101" xfId="1" applyFont="1" applyBorder="1" applyAlignment="1">
      <alignment horizontal="center" vertical="center"/>
    </xf>
    <xf numFmtId="0" fontId="12" fillId="0" borderId="10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38" fontId="4" fillId="0" borderId="103" xfId="2" applyFont="1" applyBorder="1" applyAlignment="1">
      <alignment vertical="center"/>
    </xf>
    <xf numFmtId="38" fontId="4" fillId="0" borderId="104" xfId="2" applyFont="1" applyBorder="1" applyAlignment="1">
      <alignment vertical="center"/>
    </xf>
    <xf numFmtId="38" fontId="4" fillId="0" borderId="106" xfId="2" applyFont="1" applyBorder="1" applyAlignment="1">
      <alignment horizontal="center" vertical="center" textRotation="255"/>
    </xf>
    <xf numFmtId="38" fontId="4" fillId="0" borderId="95" xfId="2" applyFont="1" applyBorder="1" applyAlignment="1">
      <alignment horizontal="center" vertical="center" textRotation="255"/>
    </xf>
    <xf numFmtId="38" fontId="4" fillId="0" borderId="58" xfId="2" applyFont="1" applyBorder="1" applyAlignment="1">
      <alignment horizontal="center" vertical="center" textRotation="255"/>
    </xf>
    <xf numFmtId="0" fontId="4" fillId="0" borderId="97" xfId="1" applyFont="1" applyBorder="1" applyAlignment="1">
      <alignment horizontal="center" vertical="center" textRotation="255"/>
    </xf>
    <xf numFmtId="0" fontId="4" fillId="0" borderId="95" xfId="1" applyFont="1" applyBorder="1" applyAlignment="1">
      <alignment horizontal="center" vertical="center" textRotation="255"/>
    </xf>
    <xf numFmtId="0" fontId="4" fillId="0" borderId="58" xfId="1" applyFont="1" applyBorder="1" applyAlignment="1">
      <alignment horizontal="center" vertical="center" textRotation="255"/>
    </xf>
    <xf numFmtId="38" fontId="4" fillId="0" borderId="70" xfId="2" applyFont="1" applyFill="1" applyBorder="1" applyAlignment="1">
      <alignment horizontal="center" vertical="center"/>
    </xf>
    <xf numFmtId="38" fontId="4" fillId="0" borderId="32" xfId="2" applyFont="1" applyFill="1" applyBorder="1" applyAlignment="1">
      <alignment horizontal="center" vertical="center"/>
    </xf>
    <xf numFmtId="38" fontId="4" fillId="0" borderId="33" xfId="2" applyFont="1" applyFill="1" applyBorder="1" applyAlignment="1">
      <alignment horizontal="center" vertical="center"/>
    </xf>
    <xf numFmtId="38" fontId="4" fillId="0" borderId="40" xfId="2" applyFont="1" applyFill="1" applyBorder="1" applyAlignment="1">
      <alignment vertical="center"/>
    </xf>
    <xf numFmtId="38" fontId="4" fillId="0" borderId="77" xfId="2" applyFont="1" applyFill="1" applyBorder="1" applyAlignment="1">
      <alignment vertical="center"/>
    </xf>
    <xf numFmtId="38" fontId="4" fillId="0" borderId="41" xfId="2" applyFont="1" applyFill="1" applyBorder="1" applyAlignment="1">
      <alignment vertical="center"/>
    </xf>
    <xf numFmtId="38" fontId="4" fillId="0" borderId="43" xfId="2" applyFont="1" applyFill="1" applyBorder="1" applyAlignment="1">
      <alignment vertical="center"/>
    </xf>
    <xf numFmtId="38" fontId="4" fillId="0" borderId="98" xfId="2" applyFont="1" applyFill="1" applyBorder="1" applyAlignment="1">
      <alignment vertical="center"/>
    </xf>
    <xf numFmtId="38" fontId="4" fillId="0" borderId="44" xfId="2" applyFont="1" applyFill="1" applyBorder="1" applyAlignment="1">
      <alignment vertical="center"/>
    </xf>
    <xf numFmtId="38" fontId="4" fillId="0" borderId="42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center" vertical="center"/>
    </xf>
    <xf numFmtId="38" fontId="4" fillId="0" borderId="157" xfId="2" applyFont="1" applyFill="1" applyBorder="1" applyAlignment="1">
      <alignment horizontal="center" vertical="center"/>
    </xf>
    <xf numFmtId="38" fontId="4" fillId="0" borderId="158" xfId="2" applyFont="1" applyFill="1" applyBorder="1" applyAlignment="1">
      <alignment horizontal="center" vertical="center"/>
    </xf>
    <xf numFmtId="38" fontId="4" fillId="0" borderId="112" xfId="2" applyFont="1" applyFill="1" applyBorder="1" applyAlignment="1">
      <alignment horizontal="center" vertical="center"/>
    </xf>
    <xf numFmtId="38" fontId="4" fillId="0" borderId="66" xfId="2" applyFont="1" applyFill="1" applyBorder="1" applyAlignment="1">
      <alignment horizontal="center" vertical="center"/>
    </xf>
    <xf numFmtId="38" fontId="4" fillId="0" borderId="67" xfId="2" applyFont="1" applyFill="1" applyBorder="1" applyAlignment="1">
      <alignment horizontal="center" vertical="center"/>
    </xf>
    <xf numFmtId="38" fontId="4" fillId="0" borderId="108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center" vertical="center" shrinkToFit="1"/>
    </xf>
    <xf numFmtId="38" fontId="4" fillId="0" borderId="12" xfId="2" applyFont="1" applyFill="1" applyBorder="1" applyAlignment="1">
      <alignment horizontal="center" vertical="center" shrinkToFit="1"/>
    </xf>
    <xf numFmtId="38" fontId="4" fillId="0" borderId="31" xfId="2" applyFont="1" applyFill="1" applyBorder="1" applyAlignment="1">
      <alignment horizontal="center" vertical="center" shrinkToFit="1"/>
    </xf>
    <xf numFmtId="38" fontId="4" fillId="0" borderId="10" xfId="2" applyFont="1" applyFill="1" applyBorder="1" applyAlignment="1">
      <alignment horizontal="center" vertical="center" shrinkToFit="1"/>
    </xf>
    <xf numFmtId="38" fontId="4" fillId="0" borderId="13" xfId="2" applyFont="1" applyFill="1" applyBorder="1" applyAlignment="1">
      <alignment horizontal="center" vertical="center" shrinkToFit="1"/>
    </xf>
    <xf numFmtId="38" fontId="4" fillId="0" borderId="16" xfId="2" applyFont="1" applyFill="1" applyBorder="1" applyAlignment="1">
      <alignment horizontal="center" vertical="center" shrinkToFit="1"/>
    </xf>
    <xf numFmtId="38" fontId="4" fillId="0" borderId="14" xfId="2" applyFont="1" applyFill="1" applyBorder="1" applyAlignment="1">
      <alignment horizontal="center" vertical="center" shrinkToFit="1"/>
    </xf>
    <xf numFmtId="38" fontId="4" fillId="0" borderId="25" xfId="2" applyFont="1" applyFill="1" applyBorder="1" applyAlignment="1">
      <alignment vertical="center" textRotation="255" shrinkToFit="1"/>
    </xf>
    <xf numFmtId="38" fontId="4" fillId="0" borderId="9" xfId="2" applyFont="1" applyFill="1" applyBorder="1" applyAlignment="1">
      <alignment vertical="center" textRotation="255" shrinkToFit="1"/>
    </xf>
    <xf numFmtId="38" fontId="4" fillId="0" borderId="13" xfId="2" applyFont="1" applyFill="1" applyBorder="1" applyAlignment="1">
      <alignment vertical="center" textRotation="255" shrinkToFit="1"/>
    </xf>
    <xf numFmtId="38" fontId="4" fillId="0" borderId="48" xfId="2" applyFont="1" applyFill="1" applyBorder="1" applyAlignment="1">
      <alignment horizontal="right" vertical="center"/>
    </xf>
    <xf numFmtId="38" fontId="4" fillId="0" borderId="42" xfId="2" applyFont="1" applyFill="1" applyBorder="1" applyAlignment="1">
      <alignment horizontal="center" vertical="center" wrapText="1"/>
    </xf>
    <xf numFmtId="38" fontId="4" fillId="0" borderId="45" xfId="2" applyFont="1" applyFill="1" applyBorder="1" applyAlignment="1">
      <alignment horizontal="center" vertical="center"/>
    </xf>
    <xf numFmtId="0" fontId="4" fillId="0" borderId="103" xfId="1" applyFont="1" applyBorder="1" applyAlignment="1">
      <alignment horizontal="center" vertical="center"/>
    </xf>
    <xf numFmtId="0" fontId="4" fillId="0" borderId="10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4" fillId="0" borderId="103" xfId="1" applyFont="1" applyBorder="1" applyAlignment="1">
      <alignment vertical="center"/>
    </xf>
    <xf numFmtId="0" fontId="4" fillId="0" borderId="104" xfId="1" applyFont="1" applyBorder="1" applyAlignment="1">
      <alignment vertical="center"/>
    </xf>
    <xf numFmtId="0" fontId="12" fillId="0" borderId="25" xfId="1" applyFont="1" applyBorder="1" applyAlignment="1">
      <alignment horizontal="center" vertical="center" textRotation="255"/>
    </xf>
    <xf numFmtId="0" fontId="12" fillId="0" borderId="9" xfId="1" applyFont="1" applyBorder="1" applyAlignment="1">
      <alignment horizontal="center" vertical="center" textRotation="255"/>
    </xf>
    <xf numFmtId="0" fontId="12" fillId="0" borderId="12" xfId="1" applyFont="1" applyBorder="1" applyAlignment="1">
      <alignment horizontal="right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right" vertical="center"/>
    </xf>
    <xf numFmtId="0" fontId="12" fillId="0" borderId="25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right" vertical="center"/>
    </xf>
    <xf numFmtId="0" fontId="17" fillId="0" borderId="50" xfId="1" applyFont="1" applyBorder="1" applyAlignment="1">
      <alignment horizontal="center" vertical="center" shrinkToFit="1"/>
    </xf>
    <xf numFmtId="0" fontId="17" fillId="0" borderId="51" xfId="1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right" vertical="center"/>
    </xf>
    <xf numFmtId="0" fontId="17" fillId="0" borderId="13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7" fillId="0" borderId="16" xfId="1" applyFont="1" applyBorder="1" applyAlignment="1">
      <alignment horizontal="right" vertical="center"/>
    </xf>
    <xf numFmtId="0" fontId="12" fillId="0" borderId="103" xfId="1" applyFont="1" applyBorder="1" applyAlignment="1">
      <alignment horizontal="center" vertical="center"/>
    </xf>
    <xf numFmtId="0" fontId="12" fillId="0" borderId="104" xfId="1" applyFont="1" applyBorder="1" applyAlignment="1">
      <alignment horizontal="center" vertical="center"/>
    </xf>
    <xf numFmtId="0" fontId="7" fillId="0" borderId="0" xfId="0" applyFont="1" applyAlignment="1"/>
    <xf numFmtId="0" fontId="4" fillId="0" borderId="31" xfId="1" applyFont="1" applyBorder="1" applyAlignment="1">
      <alignment vertical="center"/>
    </xf>
    <xf numFmtId="0" fontId="4" fillId="0" borderId="94" xfId="1" applyFont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38" fontId="4" fillId="0" borderId="72" xfId="2" applyFont="1" applyFill="1" applyBorder="1" applyAlignment="1">
      <alignment horizontal="center" vertical="center" shrinkToFit="1"/>
    </xf>
    <xf numFmtId="38" fontId="4" fillId="0" borderId="45" xfId="2" applyFont="1" applyFill="1" applyBorder="1" applyAlignment="1">
      <alignment horizontal="center" vertical="center" shrinkToFit="1"/>
    </xf>
    <xf numFmtId="0" fontId="4" fillId="0" borderId="112" xfId="1" applyFont="1" applyBorder="1" applyAlignment="1">
      <alignment vertical="center"/>
    </xf>
    <xf numFmtId="0" fontId="4" fillId="0" borderId="113" xfId="1" applyFont="1" applyBorder="1" applyAlignment="1">
      <alignment vertical="center"/>
    </xf>
    <xf numFmtId="0" fontId="4" fillId="0" borderId="68" xfId="1" applyFont="1" applyBorder="1" applyAlignment="1">
      <alignment vertical="center"/>
    </xf>
    <xf numFmtId="0" fontId="4" fillId="0" borderId="42" xfId="1" applyFont="1" applyBorder="1" applyAlignment="1">
      <alignment vertical="center"/>
    </xf>
    <xf numFmtId="38" fontId="7" fillId="0" borderId="31" xfId="2" quotePrefix="1" applyFont="1" applyFill="1" applyBorder="1" applyAlignment="1">
      <alignment vertical="center"/>
    </xf>
    <xf numFmtId="38" fontId="7" fillId="0" borderId="11" xfId="2" quotePrefix="1" applyFont="1" applyFill="1" applyBorder="1" applyAlignment="1">
      <alignment vertical="center"/>
    </xf>
    <xf numFmtId="0" fontId="4" fillId="0" borderId="7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 shrinkToFit="1"/>
    </xf>
    <xf numFmtId="0" fontId="4" fillId="0" borderId="87" xfId="1" applyFont="1" applyBorder="1" applyAlignment="1">
      <alignment horizontal="center" vertical="center"/>
    </xf>
    <xf numFmtId="0" fontId="4" fillId="0" borderId="93" xfId="1" applyFont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4" fillId="0" borderId="99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38" fontId="4" fillId="0" borderId="66" xfId="2" applyFont="1" applyBorder="1" applyAlignment="1">
      <alignment horizontal="center" vertical="center" wrapText="1"/>
    </xf>
    <xf numFmtId="38" fontId="4" fillId="0" borderId="42" xfId="2" applyFont="1" applyBorder="1" applyAlignment="1">
      <alignment horizontal="center" vertical="center" wrapText="1"/>
    </xf>
    <xf numFmtId="38" fontId="4" fillId="0" borderId="68" xfId="2" applyFont="1" applyFill="1" applyBorder="1" applyAlignment="1">
      <alignment horizontal="center" vertical="center" wrapText="1"/>
    </xf>
    <xf numFmtId="38" fontId="7" fillId="0" borderId="68" xfId="2" applyFont="1" applyFill="1" applyBorder="1" applyAlignment="1">
      <alignment horizontal="center" vertical="center" wrapText="1"/>
    </xf>
    <xf numFmtId="38" fontId="7" fillId="0" borderId="42" xfId="2" applyFont="1" applyFill="1" applyBorder="1" applyAlignment="1">
      <alignment horizontal="center" vertical="center" wrapText="1"/>
    </xf>
    <xf numFmtId="0" fontId="4" fillId="0" borderId="8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38" fontId="4" fillId="0" borderId="99" xfId="2" applyFont="1" applyBorder="1" applyAlignment="1">
      <alignment horizontal="center" vertical="center"/>
    </xf>
    <xf numFmtId="38" fontId="4" fillId="0" borderId="38" xfId="2" applyFont="1" applyBorder="1" applyAlignment="1">
      <alignment horizontal="center" vertical="center"/>
    </xf>
    <xf numFmtId="38" fontId="4" fillId="0" borderId="100" xfId="2" applyFont="1" applyBorder="1" applyAlignment="1">
      <alignment horizontal="center" vertical="center"/>
    </xf>
    <xf numFmtId="38" fontId="4" fillId="0" borderId="19" xfId="2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0" fontId="4" fillId="0" borderId="10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09" xfId="1" applyFont="1" applyBorder="1" applyAlignment="1">
      <alignment horizontal="center" vertical="center"/>
    </xf>
    <xf numFmtId="38" fontId="4" fillId="0" borderId="68" xfId="2" applyFont="1" applyBorder="1" applyAlignment="1">
      <alignment horizontal="center" vertical="center"/>
    </xf>
    <xf numFmtId="38" fontId="4" fillId="0" borderId="108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4" fillId="0" borderId="31" xfId="2" applyFont="1" applyBorder="1" applyAlignment="1">
      <alignment horizontal="center" vertical="center" wrapText="1"/>
    </xf>
    <xf numFmtId="38" fontId="4" fillId="0" borderId="33" xfId="2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/>
    </xf>
    <xf numFmtId="0" fontId="12" fillId="0" borderId="114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38" fontId="14" fillId="0" borderId="12" xfId="2" applyFont="1" applyFill="1" applyBorder="1" applyAlignment="1">
      <alignment horizontal="center" vertical="center" shrinkToFit="1"/>
    </xf>
    <xf numFmtId="38" fontId="14" fillId="0" borderId="10" xfId="2" applyFont="1" applyFill="1" applyBorder="1" applyAlignment="1">
      <alignment horizontal="center" vertical="center" shrinkToFit="1"/>
    </xf>
    <xf numFmtId="38" fontId="4" fillId="0" borderId="9" xfId="2" applyFont="1" applyFill="1" applyBorder="1" applyAlignment="1">
      <alignment horizontal="center" vertical="center" textRotation="255"/>
    </xf>
    <xf numFmtId="38" fontId="4" fillId="0" borderId="13" xfId="2" applyFont="1" applyFill="1" applyBorder="1" applyAlignment="1">
      <alignment horizontal="center" vertical="center" textRotation="255"/>
    </xf>
    <xf numFmtId="38" fontId="14" fillId="0" borderId="12" xfId="2" applyFont="1" applyFill="1" applyBorder="1" applyAlignment="1">
      <alignment horizontal="center" vertical="center"/>
    </xf>
    <xf numFmtId="38" fontId="14" fillId="0" borderId="10" xfId="2" applyFont="1" applyFill="1" applyBorder="1" applyAlignment="1">
      <alignment horizontal="center" vertical="center"/>
    </xf>
    <xf numFmtId="38" fontId="14" fillId="0" borderId="16" xfId="2" applyFont="1" applyFill="1" applyBorder="1" applyAlignment="1">
      <alignment horizontal="center" vertical="center" shrinkToFit="1"/>
    </xf>
    <xf numFmtId="38" fontId="14" fillId="0" borderId="14" xfId="2" applyFont="1" applyFill="1" applyBorder="1" applyAlignment="1">
      <alignment horizontal="center" vertical="center" shrinkToFit="1"/>
    </xf>
    <xf numFmtId="38" fontId="4" fillId="0" borderId="25" xfId="2" applyFont="1" applyFill="1" applyBorder="1" applyAlignment="1">
      <alignment horizontal="center" vertical="center" textRotation="255"/>
    </xf>
    <xf numFmtId="38" fontId="14" fillId="0" borderId="26" xfId="2" applyFont="1" applyFill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/>
    </xf>
    <xf numFmtId="38" fontId="12" fillId="0" borderId="4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center" vertical="center"/>
    </xf>
    <xf numFmtId="38" fontId="17" fillId="0" borderId="25" xfId="2" applyFont="1" applyFill="1" applyBorder="1" applyAlignment="1">
      <alignment horizontal="center" vertical="center"/>
    </xf>
    <xf numFmtId="38" fontId="17" fillId="0" borderId="26" xfId="2" applyFont="1" applyFill="1" applyBorder="1" applyAlignment="1">
      <alignment horizontal="center" vertical="center"/>
    </xf>
    <xf numFmtId="38" fontId="17" fillId="0" borderId="37" xfId="2" applyFont="1" applyFill="1" applyBorder="1" applyAlignment="1">
      <alignment horizontal="center" vertical="center"/>
    </xf>
    <xf numFmtId="38" fontId="17" fillId="0" borderId="13" xfId="2" applyFont="1" applyFill="1" applyBorder="1" applyAlignment="1">
      <alignment horizontal="center" vertical="center"/>
    </xf>
    <xf numFmtId="38" fontId="17" fillId="0" borderId="16" xfId="2" applyFont="1" applyFill="1" applyBorder="1" applyAlignment="1">
      <alignment horizontal="center" vertical="center"/>
    </xf>
    <xf numFmtId="38" fontId="17" fillId="0" borderId="14" xfId="2" applyFont="1" applyFill="1" applyBorder="1" applyAlignment="1">
      <alignment horizontal="center" vertical="center"/>
    </xf>
    <xf numFmtId="38" fontId="4" fillId="0" borderId="103" xfId="2" applyFont="1" applyFill="1" applyBorder="1" applyAlignment="1">
      <alignment vertical="center"/>
    </xf>
    <xf numFmtId="38" fontId="4" fillId="0" borderId="119" xfId="2" applyFont="1" applyFill="1" applyBorder="1" applyAlignment="1">
      <alignment vertical="center"/>
    </xf>
    <xf numFmtId="38" fontId="4" fillId="0" borderId="104" xfId="2" applyFont="1" applyFill="1" applyBorder="1" applyAlignment="1">
      <alignment vertical="center"/>
    </xf>
    <xf numFmtId="38" fontId="4" fillId="0" borderId="58" xfId="2" applyFont="1" applyFill="1" applyBorder="1" applyAlignment="1">
      <alignment horizontal="center" vertical="center"/>
    </xf>
    <xf numFmtId="38" fontId="4" fillId="0" borderId="59" xfId="2" applyFont="1" applyFill="1" applyBorder="1" applyAlignment="1">
      <alignment horizontal="center" vertical="center"/>
    </xf>
    <xf numFmtId="38" fontId="4" fillId="0" borderId="60" xfId="2" applyFont="1" applyFill="1" applyBorder="1" applyAlignment="1">
      <alignment horizontal="center" vertical="center"/>
    </xf>
    <xf numFmtId="38" fontId="14" fillId="0" borderId="12" xfId="2" applyFont="1" applyFill="1" applyBorder="1" applyAlignment="1">
      <alignment horizontal="center" vertical="center" wrapText="1" shrinkToFit="1"/>
    </xf>
    <xf numFmtId="0" fontId="14" fillId="0" borderId="19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19" xfId="1" applyNumberFormat="1" applyFont="1" applyFill="1" applyBorder="1" applyAlignment="1">
      <alignment vertical="center"/>
    </xf>
    <xf numFmtId="38" fontId="7" fillId="0" borderId="20" xfId="1" applyNumberFormat="1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38" fontId="7" fillId="0" borderId="11" xfId="2" applyFont="1" applyFill="1" applyBorder="1" applyAlignment="1">
      <alignment vertical="center"/>
    </xf>
    <xf numFmtId="38" fontId="7" fillId="0" borderId="23" xfId="2" applyFont="1" applyFill="1" applyBorder="1" applyAlignment="1">
      <alignment vertical="center"/>
    </xf>
    <xf numFmtId="38" fontId="7" fillId="0" borderId="51" xfId="2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38" fontId="7" fillId="0" borderId="42" xfId="1" applyNumberFormat="1" applyFont="1" applyBorder="1" applyAlignment="1">
      <alignment vertical="center"/>
    </xf>
    <xf numFmtId="38" fontId="7" fillId="0" borderId="19" xfId="1" applyNumberFormat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38" fontId="7" fillId="0" borderId="12" xfId="5" applyFont="1" applyFill="1" applyBorder="1" applyAlignment="1">
      <alignment vertical="center"/>
    </xf>
    <xf numFmtId="0" fontId="4" fillId="0" borderId="9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 wrapText="1"/>
    </xf>
    <xf numFmtId="38" fontId="4" fillId="0" borderId="9" xfId="2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38" fontId="7" fillId="0" borderId="15" xfId="1" applyNumberFormat="1" applyFont="1" applyBorder="1" applyAlignment="1">
      <alignment vertical="center"/>
    </xf>
    <xf numFmtId="38" fontId="7" fillId="0" borderId="16" xfId="1" applyNumberFormat="1" applyFont="1" applyBorder="1" applyAlignment="1">
      <alignment vertical="center"/>
    </xf>
    <xf numFmtId="38" fontId="7" fillId="0" borderId="16" xfId="1" applyNumberFormat="1" applyFont="1" applyFill="1" applyBorder="1" applyAlignment="1">
      <alignment vertical="center"/>
    </xf>
    <xf numFmtId="38" fontId="7" fillId="0" borderId="14" xfId="1" applyNumberFormat="1" applyFont="1" applyFill="1" applyBorder="1" applyAlignment="1">
      <alignment vertical="center"/>
    </xf>
    <xf numFmtId="0" fontId="7" fillId="0" borderId="52" xfId="1" applyFont="1" applyBorder="1" applyAlignment="1">
      <alignment vertical="center"/>
    </xf>
    <xf numFmtId="38" fontId="4" fillId="0" borderId="1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17" fillId="0" borderId="3" xfId="2" applyFont="1" applyFill="1" applyBorder="1" applyAlignment="1">
      <alignment horizontal="center" vertical="center" shrinkToFit="1"/>
    </xf>
    <xf numFmtId="38" fontId="17" fillId="0" borderId="4" xfId="2" applyFont="1" applyFill="1" applyBorder="1" applyAlignment="1">
      <alignment horizontal="center" vertical="center" shrinkToFit="1"/>
    </xf>
    <xf numFmtId="38" fontId="17" fillId="0" borderId="2" xfId="2" applyFont="1" applyFill="1" applyBorder="1" applyAlignment="1">
      <alignment horizontal="center" vertical="center" shrinkToFit="1"/>
    </xf>
    <xf numFmtId="38" fontId="7" fillId="0" borderId="36" xfId="2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25" xfId="2" applyFont="1" applyFill="1" applyBorder="1" applyAlignment="1">
      <alignment horizontal="center" vertical="center"/>
    </xf>
    <xf numFmtId="38" fontId="4" fillId="0" borderId="37" xfId="2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center" vertical="center" shrinkToFit="1"/>
    </xf>
    <xf numFmtId="38" fontId="4" fillId="0" borderId="24" xfId="2" applyFont="1" applyFill="1" applyBorder="1" applyAlignment="1">
      <alignment horizontal="center" vertical="center" shrinkToFit="1"/>
    </xf>
    <xf numFmtId="38" fontId="4" fillId="0" borderId="13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/>
    </xf>
    <xf numFmtId="38" fontId="4" fillId="0" borderId="42" xfId="2" applyFont="1" applyFill="1" applyBorder="1" applyAlignment="1">
      <alignment horizontal="center" vertical="center" shrinkToFit="1"/>
    </xf>
    <xf numFmtId="38" fontId="4" fillId="0" borderId="19" xfId="2" applyFont="1" applyFill="1" applyBorder="1" applyAlignment="1">
      <alignment horizontal="center" vertical="center" shrinkToFit="1"/>
    </xf>
    <xf numFmtId="38" fontId="4" fillId="0" borderId="22" xfId="2" applyFont="1" applyFill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 shrinkToFit="1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textRotation="255"/>
    </xf>
    <xf numFmtId="0" fontId="4" fillId="0" borderId="37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38" fontId="4" fillId="0" borderId="20" xfId="2" applyFont="1" applyFill="1" applyBorder="1" applyAlignment="1">
      <alignment horizontal="center" vertical="center" wrapText="1"/>
    </xf>
    <xf numFmtId="38" fontId="4" fillId="0" borderId="24" xfId="2" applyFont="1" applyFill="1" applyBorder="1" applyAlignment="1">
      <alignment horizontal="center" vertical="center" wrapText="1"/>
    </xf>
    <xf numFmtId="38" fontId="4" fillId="0" borderId="25" xfId="2" applyFont="1" applyFill="1" applyBorder="1" applyAlignment="1">
      <alignment horizontal="center" vertical="center" wrapText="1"/>
    </xf>
    <xf numFmtId="38" fontId="4" fillId="0" borderId="9" xfId="2" applyFont="1" applyFill="1" applyBorder="1" applyAlignment="1">
      <alignment horizontal="center" vertical="center" wrapText="1"/>
    </xf>
    <xf numFmtId="38" fontId="4" fillId="0" borderId="13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38" fontId="4" fillId="0" borderId="99" xfId="2" applyFont="1" applyFill="1" applyBorder="1" applyAlignment="1">
      <alignment horizontal="center" vertical="center"/>
    </xf>
    <xf numFmtId="38" fontId="4" fillId="0" borderId="100" xfId="2" applyFont="1" applyFill="1" applyBorder="1" applyAlignment="1">
      <alignment horizontal="center" vertical="center"/>
    </xf>
    <xf numFmtId="38" fontId="4" fillId="0" borderId="45" xfId="2" applyFont="1" applyFill="1" applyBorder="1" applyAlignment="1">
      <alignment horizontal="center" vertical="center" wrapText="1"/>
    </xf>
    <xf numFmtId="38" fontId="4" fillId="0" borderId="22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 wrapText="1"/>
    </xf>
    <xf numFmtId="38" fontId="4" fillId="0" borderId="22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 shrinkToFit="1"/>
    </xf>
    <xf numFmtId="0" fontId="4" fillId="0" borderId="54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 wrapText="1"/>
    </xf>
    <xf numFmtId="0" fontId="12" fillId="0" borderId="99" xfId="1" applyFont="1" applyBorder="1" applyAlignment="1">
      <alignment horizontal="center" vertical="center"/>
    </xf>
    <xf numFmtId="0" fontId="12" fillId="0" borderId="100" xfId="1" applyFont="1" applyBorder="1" applyAlignment="1">
      <alignment horizontal="center" vertical="center"/>
    </xf>
    <xf numFmtId="38" fontId="12" fillId="0" borderId="99" xfId="2" applyFont="1" applyFill="1" applyBorder="1" applyAlignment="1">
      <alignment horizontal="center" vertical="center"/>
    </xf>
    <xf numFmtId="38" fontId="12" fillId="0" borderId="100" xfId="2" applyFont="1" applyFill="1" applyBorder="1" applyAlignment="1">
      <alignment horizontal="center" vertical="center"/>
    </xf>
    <xf numFmtId="38" fontId="12" fillId="0" borderId="42" xfId="2" applyFont="1" applyFill="1" applyBorder="1" applyAlignment="1">
      <alignment horizontal="center" vertical="center"/>
    </xf>
    <xf numFmtId="38" fontId="12" fillId="0" borderId="19" xfId="2" applyFont="1" applyFill="1" applyBorder="1" applyAlignment="1">
      <alignment horizontal="center" vertical="center"/>
    </xf>
    <xf numFmtId="38" fontId="12" fillId="0" borderId="20" xfId="2" applyFont="1" applyFill="1" applyBorder="1" applyAlignment="1">
      <alignment horizontal="center" vertical="center"/>
    </xf>
    <xf numFmtId="38" fontId="12" fillId="0" borderId="45" xfId="2" applyFont="1" applyFill="1" applyBorder="1" applyAlignment="1">
      <alignment horizontal="center" vertical="center"/>
    </xf>
    <xf numFmtId="38" fontId="12" fillId="0" borderId="19" xfId="2" applyFont="1" applyFill="1" applyBorder="1" applyAlignment="1">
      <alignment horizontal="center" vertical="center" shrinkToFit="1"/>
    </xf>
    <xf numFmtId="38" fontId="12" fillId="0" borderId="20" xfId="2" applyFont="1" applyFill="1" applyBorder="1" applyAlignment="1">
      <alignment horizontal="center" vertical="center" shrinkToFit="1"/>
    </xf>
    <xf numFmtId="38" fontId="12" fillId="0" borderId="22" xfId="2" applyFont="1" applyFill="1" applyBorder="1" applyAlignment="1">
      <alignment horizontal="center" vertical="center"/>
    </xf>
    <xf numFmtId="38" fontId="12" fillId="0" borderId="24" xfId="2" applyFont="1" applyFill="1" applyBorder="1" applyAlignment="1">
      <alignment horizontal="center" vertical="center"/>
    </xf>
    <xf numFmtId="38" fontId="17" fillId="0" borderId="26" xfId="1" applyNumberFormat="1" applyFont="1" applyBorder="1" applyAlignment="1">
      <alignment horizontal="right" vertical="center"/>
    </xf>
    <xf numFmtId="38" fontId="17" fillId="0" borderId="26" xfId="2" applyFont="1" applyFill="1" applyBorder="1" applyAlignment="1">
      <alignment horizontal="right" vertical="center"/>
    </xf>
    <xf numFmtId="38" fontId="17" fillId="0" borderId="37" xfId="2" applyFont="1" applyFill="1" applyBorder="1" applyAlignment="1">
      <alignment horizontal="right" vertical="center"/>
    </xf>
    <xf numFmtId="38" fontId="17" fillId="0" borderId="12" xfId="1" applyNumberFormat="1" applyFont="1" applyBorder="1" applyAlignment="1">
      <alignment horizontal="right" vertical="center"/>
    </xf>
    <xf numFmtId="38" fontId="17" fillId="0" borderId="12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2" fillId="0" borderId="88" xfId="2" applyFont="1" applyFill="1" applyBorder="1" applyAlignment="1">
      <alignment horizontal="center" vertical="center"/>
    </xf>
    <xf numFmtId="38" fontId="12" fillId="0" borderId="48" xfId="2" applyFont="1" applyFill="1" applyBorder="1" applyAlignment="1">
      <alignment horizontal="center" vertical="center"/>
    </xf>
    <xf numFmtId="38" fontId="12" fillId="0" borderId="107" xfId="2" applyFont="1" applyFill="1" applyBorder="1" applyAlignment="1">
      <alignment horizontal="center" vertical="center"/>
    </xf>
    <xf numFmtId="38" fontId="12" fillId="0" borderId="90" xfId="2" applyFont="1" applyFill="1" applyBorder="1" applyAlignment="1">
      <alignment horizontal="center" vertical="center"/>
    </xf>
    <xf numFmtId="38" fontId="12" fillId="0" borderId="91" xfId="2" applyFont="1" applyFill="1" applyBorder="1" applyAlignment="1">
      <alignment horizontal="center" vertical="center"/>
    </xf>
    <xf numFmtId="38" fontId="12" fillId="0" borderId="109" xfId="2" applyFont="1" applyFill="1" applyBorder="1" applyAlignment="1">
      <alignment horizontal="center" vertical="center"/>
    </xf>
    <xf numFmtId="38" fontId="12" fillId="0" borderId="66" xfId="2" applyFont="1" applyFill="1" applyBorder="1" applyAlignment="1">
      <alignment horizontal="center" vertical="center"/>
    </xf>
    <xf numFmtId="38" fontId="12" fillId="0" borderId="67" xfId="2" applyFont="1" applyFill="1" applyBorder="1" applyAlignment="1">
      <alignment horizontal="center" vertical="center"/>
    </xf>
    <xf numFmtId="38" fontId="12" fillId="0" borderId="108" xfId="2" applyFont="1" applyFill="1" applyBorder="1" applyAlignment="1">
      <alignment horizontal="center" vertical="center"/>
    </xf>
    <xf numFmtId="38" fontId="12" fillId="0" borderId="72" xfId="2" applyFont="1" applyFill="1" applyBorder="1" applyAlignment="1">
      <alignment horizontal="center" vertical="center" shrinkToFit="1"/>
    </xf>
    <xf numFmtId="38" fontId="12" fillId="0" borderId="124" xfId="2" applyFont="1" applyFill="1" applyBorder="1" applyAlignment="1">
      <alignment horizontal="center" vertical="center" shrinkToFit="1"/>
    </xf>
    <xf numFmtId="38" fontId="12" fillId="0" borderId="125" xfId="2" applyFont="1" applyFill="1" applyBorder="1" applyAlignment="1">
      <alignment horizontal="center" vertical="center" shrinkToFit="1"/>
    </xf>
    <xf numFmtId="38" fontId="12" fillId="0" borderId="81" xfId="2" applyFont="1" applyFill="1" applyBorder="1" applyAlignment="1">
      <alignment horizontal="center" vertical="center" shrinkToFit="1"/>
    </xf>
    <xf numFmtId="38" fontId="17" fillId="0" borderId="16" xfId="1" applyNumberFormat="1" applyFont="1" applyFill="1" applyBorder="1" applyAlignment="1">
      <alignment vertical="center"/>
    </xf>
    <xf numFmtId="38" fontId="17" fillId="0" borderId="16" xfId="2" applyFont="1" applyFill="1" applyBorder="1" applyAlignment="1">
      <alignment horizontal="right" vertical="center"/>
    </xf>
    <xf numFmtId="38" fontId="17" fillId="0" borderId="14" xfId="2" applyFont="1" applyFill="1" applyBorder="1" applyAlignment="1">
      <alignment horizontal="right" vertical="center"/>
    </xf>
    <xf numFmtId="38" fontId="12" fillId="0" borderId="126" xfId="2" applyFont="1" applyFill="1" applyBorder="1" applyAlignment="1">
      <alignment horizontal="center" vertical="center" wrapText="1"/>
    </xf>
    <xf numFmtId="38" fontId="12" fillId="0" borderId="127" xfId="2" applyFont="1" applyFill="1" applyBorder="1" applyAlignment="1">
      <alignment horizontal="center" vertical="center" wrapText="1"/>
    </xf>
    <xf numFmtId="38" fontId="12" fillId="0" borderId="128" xfId="2" applyFont="1" applyFill="1" applyBorder="1" applyAlignment="1">
      <alignment horizontal="center" vertical="center" wrapText="1"/>
    </xf>
    <xf numFmtId="38" fontId="12" fillId="0" borderId="7" xfId="2" applyFont="1" applyFill="1" applyBorder="1" applyAlignment="1">
      <alignment horizontal="center" vertical="center" wrapText="1"/>
    </xf>
    <xf numFmtId="38" fontId="12" fillId="0" borderId="111" xfId="2" applyFont="1" applyFill="1" applyBorder="1" applyAlignment="1">
      <alignment horizontal="center" vertical="center" wrapText="1"/>
    </xf>
    <xf numFmtId="38" fontId="12" fillId="0" borderId="8" xfId="2" applyFont="1" applyFill="1" applyBorder="1" applyAlignment="1">
      <alignment horizontal="center" vertical="center" wrapText="1"/>
    </xf>
    <xf numFmtId="38" fontId="17" fillId="0" borderId="129" xfId="2" applyFont="1" applyFill="1" applyBorder="1" applyAlignment="1">
      <alignment horizontal="right" vertical="center"/>
    </xf>
    <xf numFmtId="38" fontId="17" fillId="0" borderId="127" xfId="2" applyFont="1" applyFill="1" applyBorder="1" applyAlignment="1">
      <alignment horizontal="right" vertical="center"/>
    </xf>
    <xf numFmtId="38" fontId="17" fillId="0" borderId="130" xfId="2" applyFont="1" applyFill="1" applyBorder="1" applyAlignment="1">
      <alignment horizontal="right" vertical="center"/>
    </xf>
    <xf numFmtId="38" fontId="17" fillId="0" borderId="74" xfId="2" applyFont="1" applyFill="1" applyBorder="1" applyAlignment="1">
      <alignment horizontal="right" vertical="center"/>
    </xf>
    <xf numFmtId="38" fontId="17" fillId="0" borderId="111" xfId="2" applyFont="1" applyFill="1" applyBorder="1" applyAlignment="1">
      <alignment horizontal="right" vertical="center"/>
    </xf>
    <xf numFmtId="38" fontId="17" fillId="0" borderId="36" xfId="2" applyFont="1" applyFill="1" applyBorder="1" applyAlignment="1">
      <alignment horizontal="right" vertical="center"/>
    </xf>
    <xf numFmtId="38" fontId="17" fillId="0" borderId="128" xfId="2" applyFont="1" applyFill="1" applyBorder="1" applyAlignment="1">
      <alignment horizontal="right" vertical="center"/>
    </xf>
    <xf numFmtId="38" fontId="17" fillId="0" borderId="8" xfId="2" applyFont="1" applyFill="1" applyBorder="1" applyAlignment="1">
      <alignment horizontal="right" vertical="center"/>
    </xf>
    <xf numFmtId="38" fontId="14" fillId="0" borderId="85" xfId="2" applyFont="1" applyFill="1" applyBorder="1" applyAlignment="1">
      <alignment horizontal="center" vertical="center" wrapText="1" shrinkToFit="1"/>
    </xf>
    <xf numFmtId="38" fontId="14" fillId="0" borderId="131" xfId="2" applyFont="1" applyFill="1" applyBorder="1" applyAlignment="1">
      <alignment horizontal="center" vertical="center" wrapText="1" shrinkToFit="1"/>
    </xf>
    <xf numFmtId="38" fontId="14" fillId="0" borderId="132" xfId="2" applyFont="1" applyFill="1" applyBorder="1" applyAlignment="1">
      <alignment horizontal="center" vertical="center" wrapText="1" shrinkToFit="1"/>
    </xf>
    <xf numFmtId="38" fontId="14" fillId="0" borderId="7" xfId="2" applyFont="1" applyFill="1" applyBorder="1" applyAlignment="1">
      <alignment horizontal="center" vertical="center" wrapText="1" shrinkToFit="1"/>
    </xf>
    <xf numFmtId="38" fontId="14" fillId="0" borderId="111" xfId="2" applyFont="1" applyFill="1" applyBorder="1" applyAlignment="1">
      <alignment horizontal="center" vertical="center" wrapText="1" shrinkToFit="1"/>
    </xf>
    <xf numFmtId="38" fontId="14" fillId="0" borderId="8" xfId="2" applyFont="1" applyFill="1" applyBorder="1" applyAlignment="1">
      <alignment horizontal="center" vertical="center" wrapText="1" shrinkToFit="1"/>
    </xf>
    <xf numFmtId="38" fontId="17" fillId="0" borderId="94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7" fillId="0" borderId="75" xfId="2" applyFont="1" applyFill="1" applyBorder="1" applyAlignment="1">
      <alignment horizontal="right" vertical="center"/>
    </xf>
    <xf numFmtId="38" fontId="17" fillId="0" borderId="131" xfId="2" applyFont="1" applyFill="1" applyBorder="1" applyAlignment="1">
      <alignment horizontal="right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132" xfId="2" applyFont="1" applyFill="1" applyBorder="1" applyAlignment="1">
      <alignment horizontal="right" vertical="center"/>
    </xf>
    <xf numFmtId="0" fontId="12" fillId="0" borderId="99" xfId="1" applyFont="1" applyBorder="1" applyAlignment="1">
      <alignment horizontal="center" vertical="center" wrapText="1"/>
    </xf>
    <xf numFmtId="0" fontId="12" fillId="0" borderId="10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shrinkToFit="1"/>
    </xf>
    <xf numFmtId="38" fontId="12" fillId="0" borderId="85" xfId="2" applyFont="1" applyFill="1" applyBorder="1" applyAlignment="1">
      <alignment horizontal="center" vertical="center" wrapText="1"/>
    </xf>
    <xf numFmtId="38" fontId="12" fillId="0" borderId="131" xfId="2" applyFont="1" applyFill="1" applyBorder="1" applyAlignment="1">
      <alignment horizontal="center" vertical="center" wrapText="1"/>
    </xf>
    <xf numFmtId="38" fontId="12" fillId="0" borderId="132" xfId="2" applyFont="1" applyFill="1" applyBorder="1" applyAlignment="1">
      <alignment horizontal="center" vertical="center" wrapText="1"/>
    </xf>
    <xf numFmtId="185" fontId="17" fillId="0" borderId="31" xfId="2" applyNumberFormat="1" applyFont="1" applyFill="1" applyBorder="1" applyAlignment="1">
      <alignment horizontal="right" vertical="center"/>
    </xf>
    <xf numFmtId="185" fontId="17" fillId="0" borderId="32" xfId="2" applyNumberFormat="1" applyFont="1" applyFill="1" applyBorder="1" applyAlignment="1">
      <alignment horizontal="right" vertical="center"/>
    </xf>
    <xf numFmtId="185" fontId="17" fillId="0" borderId="11" xfId="2" applyNumberFormat="1" applyFont="1" applyFill="1" applyBorder="1" applyAlignment="1">
      <alignment horizontal="right" vertical="center"/>
    </xf>
    <xf numFmtId="185" fontId="17" fillId="0" borderId="33" xfId="2" applyNumberFormat="1" applyFont="1" applyFill="1" applyBorder="1" applyAlignment="1">
      <alignment horizontal="right" vertical="center"/>
    </xf>
    <xf numFmtId="38" fontId="17" fillId="0" borderId="32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4" fillId="0" borderId="86" xfId="2" applyFont="1" applyFill="1" applyBorder="1" applyAlignment="1">
      <alignment horizontal="center" vertical="center" wrapText="1" shrinkToFit="1"/>
    </xf>
    <xf numFmtId="38" fontId="14" fillId="0" borderId="17" xfId="2" applyFont="1" applyFill="1" applyBorder="1" applyAlignment="1">
      <alignment horizontal="center" vertical="center" wrapText="1" shrinkToFit="1"/>
    </xf>
    <xf numFmtId="38" fontId="14" fillId="0" borderId="110" xfId="2" applyFont="1" applyFill="1" applyBorder="1" applyAlignment="1">
      <alignment horizontal="center" vertical="center" wrapText="1" shrinkToFit="1"/>
    </xf>
    <xf numFmtId="38" fontId="17" fillId="0" borderId="73" xfId="2" applyFont="1" applyFill="1" applyBorder="1" applyAlignment="1">
      <alignment horizontal="right" vertical="center"/>
    </xf>
    <xf numFmtId="38" fontId="17" fillId="0" borderId="17" xfId="2" applyFont="1" applyFill="1" applyBorder="1" applyAlignment="1">
      <alignment horizontal="right" vertical="center"/>
    </xf>
    <xf numFmtId="38" fontId="17" fillId="0" borderId="61" xfId="2" applyFont="1" applyFill="1" applyBorder="1" applyAlignment="1">
      <alignment horizontal="right" vertical="center"/>
    </xf>
    <xf numFmtId="0" fontId="14" fillId="0" borderId="24" xfId="1" applyFont="1" applyBorder="1" applyAlignment="1">
      <alignment horizontal="center" vertical="center" shrinkToFit="1"/>
    </xf>
    <xf numFmtId="38" fontId="17" fillId="0" borderId="110" xfId="2" applyFont="1" applyFill="1" applyBorder="1" applyAlignment="1">
      <alignment horizontal="right" vertical="center"/>
    </xf>
    <xf numFmtId="38" fontId="17" fillId="0" borderId="31" xfId="2" applyFont="1" applyFill="1" applyBorder="1" applyAlignment="1">
      <alignment horizontal="right" vertical="center"/>
    </xf>
    <xf numFmtId="38" fontId="17" fillId="0" borderId="11" xfId="2" applyFont="1" applyFill="1" applyBorder="1" applyAlignment="1">
      <alignment horizontal="right" vertical="center"/>
    </xf>
    <xf numFmtId="0" fontId="24" fillId="0" borderId="22" xfId="1" applyFont="1" applyBorder="1" applyAlignment="1">
      <alignment horizontal="center" vertical="center" shrinkToFit="1"/>
    </xf>
    <xf numFmtId="38" fontId="17" fillId="0" borderId="12" xfId="2" applyFont="1" applyFill="1" applyBorder="1" applyAlignment="1">
      <alignment vertical="center"/>
    </xf>
    <xf numFmtId="38" fontId="17" fillId="0" borderId="12" xfId="2" applyFont="1" applyFill="1" applyBorder="1" applyAlignment="1">
      <alignment vertical="center" shrinkToFit="1"/>
    </xf>
    <xf numFmtId="38" fontId="17" fillId="0" borderId="10" xfId="2" applyFont="1" applyFill="1" applyBorder="1" applyAlignment="1">
      <alignment vertical="center" shrinkToFit="1"/>
    </xf>
    <xf numFmtId="38" fontId="17" fillId="0" borderId="16" xfId="2" applyFont="1" applyFill="1" applyBorder="1" applyAlignment="1">
      <alignment vertical="center" shrinkToFit="1"/>
    </xf>
    <xf numFmtId="38" fontId="17" fillId="0" borderId="14" xfId="2" applyFont="1" applyFill="1" applyBorder="1" applyAlignment="1">
      <alignment vertical="center" shrinkToFit="1"/>
    </xf>
    <xf numFmtId="38" fontId="17" fillId="0" borderId="16" xfId="2" applyFont="1" applyFill="1" applyBorder="1" applyAlignment="1">
      <alignment vertical="center"/>
    </xf>
    <xf numFmtId="0" fontId="4" fillId="0" borderId="103" xfId="1" applyFont="1" applyFill="1" applyBorder="1" applyAlignment="1">
      <alignment horizontal="left" vertical="center"/>
    </xf>
    <xf numFmtId="0" fontId="4" fillId="0" borderId="119" xfId="1" applyFont="1" applyFill="1" applyBorder="1" applyAlignment="1">
      <alignment horizontal="left" vertical="center"/>
    </xf>
    <xf numFmtId="0" fontId="4" fillId="0" borderId="104" xfId="1" applyFont="1" applyFill="1" applyBorder="1" applyAlignment="1">
      <alignment horizontal="left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31" xfId="1" applyFont="1" applyFill="1" applyBorder="1" applyAlignment="1">
      <alignment horizontal="left" vertical="center" indent="1"/>
    </xf>
    <xf numFmtId="0" fontId="4" fillId="0" borderId="33" xfId="1" applyFont="1" applyFill="1" applyBorder="1" applyAlignment="1">
      <alignment horizontal="left" vertical="center" inden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94" xfId="1" applyFont="1" applyFill="1" applyBorder="1" applyAlignment="1">
      <alignment horizontal="left" vertical="center" indent="1"/>
    </xf>
    <xf numFmtId="0" fontId="4" fillId="0" borderId="96" xfId="1" applyFont="1" applyFill="1" applyBorder="1" applyAlignment="1">
      <alignment horizontal="left" vertical="center" indent="1"/>
    </xf>
    <xf numFmtId="38" fontId="4" fillId="0" borderId="40" xfId="2" applyFont="1" applyFill="1" applyBorder="1" applyAlignment="1">
      <alignment horizontal="center" vertical="center"/>
    </xf>
    <xf numFmtId="38" fontId="4" fillId="0" borderId="41" xfId="2" applyFont="1" applyFill="1" applyBorder="1" applyAlignment="1">
      <alignment horizontal="center" vertical="center"/>
    </xf>
    <xf numFmtId="38" fontId="4" fillId="0" borderId="43" xfId="2" applyFont="1" applyFill="1" applyBorder="1" applyAlignment="1">
      <alignment horizontal="center" vertical="center"/>
    </xf>
    <xf numFmtId="38" fontId="4" fillId="0" borderId="44" xfId="2" applyFont="1" applyFill="1" applyBorder="1" applyAlignment="1">
      <alignment horizontal="center" vertical="center"/>
    </xf>
    <xf numFmtId="38" fontId="4" fillId="0" borderId="135" xfId="2" applyFont="1" applyFill="1" applyBorder="1" applyAlignment="1">
      <alignment horizontal="center" vertical="center"/>
    </xf>
    <xf numFmtId="38" fontId="4" fillId="0" borderId="136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4" fillId="0" borderId="97" xfId="2" applyFont="1" applyFill="1" applyBorder="1" applyAlignment="1">
      <alignment horizontal="center" vertical="center"/>
    </xf>
    <xf numFmtId="38" fontId="4" fillId="0" borderId="134" xfId="2" applyFont="1" applyFill="1" applyBorder="1" applyAlignment="1">
      <alignment horizontal="center" vertical="center"/>
    </xf>
    <xf numFmtId="38" fontId="4" fillId="0" borderId="133" xfId="2" applyFont="1" applyFill="1" applyBorder="1" applyAlignment="1">
      <alignment horizontal="center" vertical="center"/>
    </xf>
    <xf numFmtId="38" fontId="4" fillId="0" borderId="122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/>
    </xf>
    <xf numFmtId="38" fontId="7" fillId="0" borderId="58" xfId="2" applyFont="1" applyFill="1" applyBorder="1" applyAlignment="1">
      <alignment horizontal="right" vertical="center"/>
    </xf>
    <xf numFmtId="38" fontId="7" fillId="0" borderId="59" xfId="2" applyFont="1" applyFill="1" applyBorder="1" applyAlignment="1">
      <alignment horizontal="right" vertical="center"/>
    </xf>
    <xf numFmtId="176" fontId="7" fillId="0" borderId="59" xfId="6" applyNumberFormat="1" applyFont="1" applyFill="1" applyBorder="1" applyAlignment="1">
      <alignment horizontal="right" vertical="center"/>
    </xf>
    <xf numFmtId="176" fontId="7" fillId="0" borderId="60" xfId="6" applyNumberFormat="1" applyFont="1" applyFill="1" applyBorder="1" applyAlignment="1">
      <alignment horizontal="right" vertical="center"/>
    </xf>
    <xf numFmtId="38" fontId="4" fillId="0" borderId="137" xfId="2" applyFont="1" applyFill="1" applyBorder="1" applyAlignment="1">
      <alignment horizontal="center" vertical="center"/>
    </xf>
    <xf numFmtId="38" fontId="4" fillId="0" borderId="138" xfId="2" applyFont="1" applyFill="1" applyBorder="1" applyAlignment="1">
      <alignment horizontal="center" vertical="center"/>
    </xf>
    <xf numFmtId="38" fontId="4" fillId="0" borderId="124" xfId="2" applyFont="1" applyFill="1" applyBorder="1" applyAlignment="1">
      <alignment horizontal="center" vertical="center"/>
    </xf>
    <xf numFmtId="38" fontId="4" fillId="0" borderId="101" xfId="2" applyFont="1" applyFill="1" applyBorder="1" applyAlignment="1">
      <alignment horizontal="center" vertical="center"/>
    </xf>
    <xf numFmtId="38" fontId="4" fillId="0" borderId="102" xfId="2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4" xfId="2" applyFont="1" applyFill="1" applyBorder="1" applyAlignment="1">
      <alignment horizontal="right" vertical="center"/>
    </xf>
    <xf numFmtId="38" fontId="7" fillId="0" borderId="88" xfId="2" applyFont="1" applyFill="1" applyBorder="1" applyAlignment="1">
      <alignment horizontal="center" vertical="center"/>
    </xf>
    <xf numFmtId="38" fontId="7" fillId="0" borderId="107" xfId="2" applyFont="1" applyFill="1" applyBorder="1" applyAlignment="1">
      <alignment horizontal="center" vertical="center"/>
    </xf>
    <xf numFmtId="38" fontId="7" fillId="0" borderId="90" xfId="2" applyFont="1" applyFill="1" applyBorder="1" applyAlignment="1">
      <alignment horizontal="center" vertical="center"/>
    </xf>
    <xf numFmtId="38" fontId="7" fillId="0" borderId="109" xfId="2" applyFont="1" applyFill="1" applyBorder="1" applyAlignment="1">
      <alignment horizontal="center" vertical="center"/>
    </xf>
    <xf numFmtId="38" fontId="7" fillId="0" borderId="48" xfId="2" applyFont="1" applyFill="1" applyBorder="1" applyAlignment="1">
      <alignment horizontal="center" vertical="center"/>
    </xf>
    <xf numFmtId="38" fontId="7" fillId="0" borderId="91" xfId="2" applyFont="1" applyFill="1" applyBorder="1" applyAlignment="1">
      <alignment horizontal="center" vertical="center"/>
    </xf>
    <xf numFmtId="38" fontId="17" fillId="0" borderId="88" xfId="2" applyFont="1" applyFill="1" applyBorder="1" applyAlignment="1">
      <alignment horizontal="center" vertical="center" wrapText="1"/>
    </xf>
    <xf numFmtId="38" fontId="17" fillId="0" borderId="48" xfId="2" applyFont="1" applyFill="1" applyBorder="1" applyAlignment="1">
      <alignment horizontal="center" vertical="center" wrapText="1"/>
    </xf>
    <xf numFmtId="38" fontId="17" fillId="0" borderId="90" xfId="2" applyFont="1" applyFill="1" applyBorder="1" applyAlignment="1">
      <alignment horizontal="center" vertical="center" wrapText="1"/>
    </xf>
    <xf numFmtId="38" fontId="17" fillId="0" borderId="91" xfId="2" applyFont="1" applyFill="1" applyBorder="1" applyAlignment="1">
      <alignment horizontal="center" vertical="center" wrapText="1"/>
    </xf>
    <xf numFmtId="38" fontId="7" fillId="0" borderId="26" xfId="2" applyFont="1" applyFill="1" applyBorder="1" applyAlignment="1">
      <alignment horizontal="right" vertical="center"/>
    </xf>
    <xf numFmtId="38" fontId="7" fillId="0" borderId="37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133" xfId="2" applyFont="1" applyFill="1" applyBorder="1" applyAlignment="1">
      <alignment horizontal="center" vertical="center" shrinkToFit="1"/>
    </xf>
    <xf numFmtId="38" fontId="7" fillId="0" borderId="122" xfId="2" applyFont="1" applyFill="1" applyBorder="1" applyAlignment="1">
      <alignment horizontal="center" vertical="center" shrinkToFit="1"/>
    </xf>
    <xf numFmtId="38" fontId="7" fillId="0" borderId="67" xfId="2" applyFont="1" applyFill="1" applyBorder="1" applyAlignment="1">
      <alignment horizontal="center" vertical="center"/>
    </xf>
    <xf numFmtId="38" fontId="7" fillId="0" borderId="108" xfId="2" applyFont="1" applyFill="1" applyBorder="1" applyAlignment="1">
      <alignment horizontal="center" vertical="center"/>
    </xf>
    <xf numFmtId="38" fontId="7" fillId="0" borderId="70" xfId="2" applyFont="1" applyFill="1" applyBorder="1" applyAlignment="1">
      <alignment horizontal="left" vertical="center" shrinkToFit="1"/>
    </xf>
    <xf numFmtId="38" fontId="7" fillId="0" borderId="32" xfId="2" applyFont="1" applyFill="1" applyBorder="1" applyAlignment="1">
      <alignment horizontal="left" vertical="center" shrinkToFit="1"/>
    </xf>
    <xf numFmtId="58" fontId="17" fillId="0" borderId="70" xfId="1" applyNumberFormat="1" applyFont="1" applyFill="1" applyBorder="1" applyAlignment="1">
      <alignment horizontal="center" vertical="center"/>
    </xf>
    <xf numFmtId="58" fontId="17" fillId="0" borderId="33" xfId="1" applyNumberFormat="1" applyFont="1" applyFill="1" applyBorder="1" applyAlignment="1">
      <alignment horizontal="center" vertical="center"/>
    </xf>
    <xf numFmtId="38" fontId="7" fillId="0" borderId="70" xfId="2" applyFont="1" applyFill="1" applyBorder="1" applyAlignment="1">
      <alignment vertical="center"/>
    </xf>
    <xf numFmtId="38" fontId="7" fillId="0" borderId="32" xfId="2" applyFont="1" applyFill="1" applyBorder="1" applyAlignment="1">
      <alignment vertical="center"/>
    </xf>
    <xf numFmtId="38" fontId="17" fillId="0" borderId="70" xfId="2" applyFont="1" applyFill="1" applyBorder="1" applyAlignment="1">
      <alignment horizontal="left" vertical="center" wrapText="1" shrinkToFit="1"/>
    </xf>
    <xf numFmtId="38" fontId="7" fillId="0" borderId="33" xfId="2" applyFont="1" applyFill="1" applyBorder="1" applyAlignment="1">
      <alignment horizontal="left" vertical="center" wrapText="1" shrinkToFit="1"/>
    </xf>
    <xf numFmtId="38" fontId="7" fillId="0" borderId="70" xfId="2" applyFont="1" applyFill="1" applyBorder="1" applyAlignment="1">
      <alignment horizontal="left" vertical="center"/>
    </xf>
    <xf numFmtId="38" fontId="7" fillId="0" borderId="32" xfId="2" applyFont="1" applyFill="1" applyBorder="1" applyAlignment="1">
      <alignment horizontal="left" vertical="center"/>
    </xf>
    <xf numFmtId="38" fontId="7" fillId="0" borderId="9" xfId="2" applyFont="1" applyFill="1" applyBorder="1" applyAlignment="1">
      <alignment horizontal="left" vertical="center"/>
    </xf>
    <xf numFmtId="38" fontId="7" fillId="0" borderId="10" xfId="2" applyFont="1" applyFill="1" applyBorder="1" applyAlignment="1">
      <alignment horizontal="lef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horizontal="left" vertical="center"/>
    </xf>
    <xf numFmtId="0" fontId="17" fillId="0" borderId="33" xfId="1" applyFont="1" applyFill="1" applyBorder="1" applyAlignment="1">
      <alignment horizontal="center" vertical="center"/>
    </xf>
    <xf numFmtId="38" fontId="23" fillId="0" borderId="33" xfId="2" applyFont="1" applyFill="1" applyBorder="1" applyAlignment="1">
      <alignment horizontal="left" vertical="center" shrinkToFit="1"/>
    </xf>
    <xf numFmtId="38" fontId="7" fillId="0" borderId="33" xfId="2" applyFont="1" applyFill="1" applyBorder="1" applyAlignment="1">
      <alignment horizontal="left" vertical="center"/>
    </xf>
    <xf numFmtId="38" fontId="7" fillId="0" borderId="70" xfId="2" applyFont="1" applyFill="1" applyBorder="1" applyAlignment="1">
      <alignment horizontal="center" vertical="center"/>
    </xf>
    <xf numFmtId="38" fontId="7" fillId="0" borderId="32" xfId="2" applyFont="1" applyFill="1" applyBorder="1" applyAlignment="1">
      <alignment horizontal="center" vertical="center"/>
    </xf>
    <xf numFmtId="38" fontId="7" fillId="0" borderId="33" xfId="2" applyFont="1" applyFill="1" applyBorder="1" applyAlignment="1">
      <alignment horizontal="center" vertical="center"/>
    </xf>
    <xf numFmtId="38" fontId="7" fillId="0" borderId="70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38" fontId="7" fillId="0" borderId="85" xfId="2" applyFont="1" applyFill="1" applyBorder="1" applyAlignment="1">
      <alignment horizontal="left" vertical="center"/>
    </xf>
    <xf numFmtId="38" fontId="7" fillId="0" borderId="132" xfId="2" applyFont="1" applyFill="1" applyBorder="1" applyAlignment="1">
      <alignment horizontal="left" vertical="center"/>
    </xf>
    <xf numFmtId="58" fontId="17" fillId="0" borderId="85" xfId="1" applyNumberFormat="1" applyFont="1" applyFill="1" applyBorder="1" applyAlignment="1">
      <alignment horizontal="center" vertical="center"/>
    </xf>
    <xf numFmtId="0" fontId="17" fillId="0" borderId="132" xfId="1" applyFont="1" applyFill="1" applyBorder="1" applyAlignment="1">
      <alignment horizontal="center" vertical="center"/>
    </xf>
    <xf numFmtId="38" fontId="7" fillId="0" borderId="85" xfId="2" applyFont="1" applyFill="1" applyBorder="1" applyAlignment="1">
      <alignment horizontal="right" vertical="center"/>
    </xf>
    <xf numFmtId="38" fontId="7" fillId="0" borderId="131" xfId="2" applyFont="1" applyFill="1" applyBorder="1" applyAlignment="1">
      <alignment horizontal="right" vertical="center"/>
    </xf>
    <xf numFmtId="38" fontId="17" fillId="0" borderId="70" xfId="2" applyFont="1" applyFill="1" applyBorder="1" applyAlignment="1">
      <alignment horizontal="left" vertical="center" wrapText="1"/>
    </xf>
    <xf numFmtId="38" fontId="7" fillId="0" borderId="33" xfId="2" applyFont="1" applyFill="1" applyBorder="1" applyAlignment="1">
      <alignment horizontal="left" vertical="center" wrapText="1"/>
    </xf>
    <xf numFmtId="58" fontId="17" fillId="0" borderId="7" xfId="1" applyNumberFormat="1" applyFont="1" applyFill="1" applyBorder="1" applyAlignment="1">
      <alignment horizontal="center" vertical="center"/>
    </xf>
    <xf numFmtId="58" fontId="17" fillId="0" borderId="8" xfId="1" applyNumberFormat="1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111" xfId="2" applyFont="1" applyFill="1" applyBorder="1" applyAlignment="1">
      <alignment horizontal="right" vertical="center"/>
    </xf>
    <xf numFmtId="38" fontId="17" fillId="0" borderId="87" xfId="2" applyFont="1" applyFill="1" applyBorder="1" applyAlignment="1">
      <alignment horizontal="left" vertical="center" wrapText="1" shrinkToFit="1"/>
    </xf>
    <xf numFmtId="38" fontId="7" fillId="0" borderId="96" xfId="2" applyFont="1" applyFill="1" applyBorder="1" applyAlignment="1">
      <alignment horizontal="left" vertical="center" wrapText="1" shrinkToFit="1"/>
    </xf>
    <xf numFmtId="58" fontId="17" fillId="0" borderId="87" xfId="1" applyNumberFormat="1" applyFont="1" applyFill="1" applyBorder="1" applyAlignment="1">
      <alignment horizontal="center" vertical="center"/>
    </xf>
    <xf numFmtId="58" fontId="17" fillId="0" borderId="96" xfId="1" applyNumberFormat="1" applyFont="1" applyFill="1" applyBorder="1" applyAlignment="1">
      <alignment horizontal="center" vertical="center"/>
    </xf>
    <xf numFmtId="38" fontId="7" fillId="0" borderId="87" xfId="2" applyFont="1" applyFill="1" applyBorder="1" applyAlignment="1">
      <alignment horizontal="center" vertical="center"/>
    </xf>
    <xf numFmtId="38" fontId="7" fillId="0" borderId="93" xfId="2" applyFont="1" applyFill="1" applyBorder="1" applyAlignment="1">
      <alignment horizontal="center" vertical="center"/>
    </xf>
    <xf numFmtId="38" fontId="7" fillId="0" borderId="96" xfId="2" applyFont="1" applyFill="1" applyBorder="1" applyAlignment="1">
      <alignment horizontal="center" vertical="center"/>
    </xf>
    <xf numFmtId="38" fontId="7" fillId="0" borderId="11" xfId="2" applyFont="1" applyFill="1" applyBorder="1" applyAlignment="1">
      <alignment horizontal="right" vertical="center"/>
    </xf>
    <xf numFmtId="38" fontId="4" fillId="0" borderId="46" xfId="2" applyFont="1" applyFill="1" applyBorder="1" applyAlignment="1">
      <alignment vertical="center"/>
    </xf>
    <xf numFmtId="38" fontId="4" fillId="0" borderId="47" xfId="2" applyFont="1" applyFill="1" applyBorder="1" applyAlignment="1">
      <alignment vertical="center"/>
    </xf>
    <xf numFmtId="38" fontId="12" fillId="0" borderId="9" xfId="2" applyFont="1" applyFill="1" applyBorder="1" applyAlignment="1">
      <alignment horizontal="distributed" vertical="center" wrapText="1" justifyLastLine="1"/>
    </xf>
    <xf numFmtId="38" fontId="12" fillId="0" borderId="12" xfId="2" applyFont="1" applyFill="1" applyBorder="1" applyAlignment="1">
      <alignment horizontal="distributed" vertical="center" wrapText="1" justifyLastLine="1"/>
    </xf>
    <xf numFmtId="38" fontId="12" fillId="0" borderId="10" xfId="2" applyFont="1" applyFill="1" applyBorder="1" applyAlignment="1">
      <alignment horizontal="distributed" vertical="center" wrapText="1" justifyLastLine="1"/>
    </xf>
    <xf numFmtId="38" fontId="12" fillId="0" borderId="9" xfId="2" applyFont="1" applyFill="1" applyBorder="1" applyAlignment="1">
      <alignment horizontal="distributed" vertical="center" justifyLastLine="1"/>
    </xf>
    <xf numFmtId="38" fontId="12" fillId="0" borderId="12" xfId="2" applyFont="1" applyFill="1" applyBorder="1" applyAlignment="1">
      <alignment horizontal="distributed" vertical="center" justifyLastLine="1"/>
    </xf>
    <xf numFmtId="38" fontId="12" fillId="0" borderId="10" xfId="2" applyFont="1" applyFill="1" applyBorder="1" applyAlignment="1">
      <alignment horizontal="distributed" vertical="center" justifyLastLine="1"/>
    </xf>
    <xf numFmtId="38" fontId="12" fillId="0" borderId="9" xfId="2" applyFont="1" applyFill="1" applyBorder="1" applyAlignment="1">
      <alignment horizontal="center" vertical="center" shrinkToFit="1"/>
    </xf>
    <xf numFmtId="38" fontId="12" fillId="0" borderId="12" xfId="2" applyFont="1" applyFill="1" applyBorder="1" applyAlignment="1">
      <alignment horizontal="center" vertical="center" shrinkToFit="1"/>
    </xf>
    <xf numFmtId="38" fontId="12" fillId="0" borderId="10" xfId="2" applyFont="1" applyFill="1" applyBorder="1" applyAlignment="1">
      <alignment horizontal="center" vertical="center" shrinkToFit="1"/>
    </xf>
    <xf numFmtId="38" fontId="12" fillId="0" borderId="13" xfId="2" applyFont="1" applyFill="1" applyBorder="1" applyAlignment="1">
      <alignment horizontal="distributed" vertical="center" justifyLastLine="1"/>
    </xf>
    <xf numFmtId="38" fontId="12" fillId="0" borderId="16" xfId="2" applyFont="1" applyFill="1" applyBorder="1" applyAlignment="1">
      <alignment horizontal="distributed" vertical="center" justifyLastLine="1"/>
    </xf>
    <xf numFmtId="38" fontId="12" fillId="0" borderId="14" xfId="2" applyFont="1" applyFill="1" applyBorder="1" applyAlignment="1">
      <alignment horizontal="distributed" vertical="center" justifyLastLine="1"/>
    </xf>
    <xf numFmtId="38" fontId="12" fillId="0" borderId="9" xfId="2" applyFont="1" applyFill="1" applyBorder="1" applyAlignment="1">
      <alignment horizontal="center" vertical="center" textRotation="255" wrapText="1"/>
    </xf>
    <xf numFmtId="38" fontId="12" fillId="0" borderId="12" xfId="2" applyFont="1" applyFill="1" applyBorder="1" applyAlignment="1">
      <alignment horizontal="center" vertical="center"/>
    </xf>
    <xf numFmtId="38" fontId="12" fillId="0" borderId="10" xfId="2" applyFont="1" applyFill="1" applyBorder="1" applyAlignment="1">
      <alignment horizontal="center" vertical="center"/>
    </xf>
    <xf numFmtId="38" fontId="10" fillId="0" borderId="12" xfId="2" applyFont="1" applyFill="1" applyBorder="1" applyAlignment="1">
      <alignment horizontal="distributed" vertical="center" wrapText="1" justifyLastLine="1"/>
    </xf>
    <xf numFmtId="38" fontId="7" fillId="0" borderId="42" xfId="2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12" fillId="0" borderId="25" xfId="2" applyFont="1" applyFill="1" applyBorder="1" applyAlignment="1">
      <alignment horizontal="distributed" vertical="center" justifyLastLine="1"/>
    </xf>
    <xf numFmtId="38" fontId="12" fillId="0" borderId="26" xfId="2" applyFont="1" applyFill="1" applyBorder="1" applyAlignment="1">
      <alignment horizontal="distributed" vertical="center" justifyLastLine="1"/>
    </xf>
    <xf numFmtId="38" fontId="12" fillId="0" borderId="37" xfId="2" applyFont="1" applyFill="1" applyBorder="1" applyAlignment="1">
      <alignment horizontal="distributed" vertical="center" justifyLastLine="1"/>
    </xf>
    <xf numFmtId="38" fontId="12" fillId="0" borderId="40" xfId="2" applyFont="1" applyFill="1" applyBorder="1" applyAlignment="1">
      <alignment vertical="center"/>
    </xf>
    <xf numFmtId="38" fontId="12" fillId="0" borderId="77" xfId="2" applyFont="1" applyFill="1" applyBorder="1" applyAlignment="1">
      <alignment vertical="center"/>
    </xf>
    <xf numFmtId="38" fontId="12" fillId="0" borderId="41" xfId="2" applyFont="1" applyFill="1" applyBorder="1" applyAlignment="1">
      <alignment vertical="center"/>
    </xf>
    <xf numFmtId="38" fontId="12" fillId="0" borderId="43" xfId="2" applyFont="1" applyFill="1" applyBorder="1" applyAlignment="1">
      <alignment vertical="center"/>
    </xf>
    <xf numFmtId="38" fontId="12" fillId="0" borderId="98" xfId="2" applyFont="1" applyFill="1" applyBorder="1" applyAlignment="1">
      <alignment vertical="center"/>
    </xf>
    <xf numFmtId="38" fontId="12" fillId="0" borderId="44" xfId="2" applyFont="1" applyFill="1" applyBorder="1" applyAlignment="1">
      <alignment vertical="center"/>
    </xf>
    <xf numFmtId="38" fontId="4" fillId="0" borderId="46" xfId="2" applyFont="1" applyFill="1" applyBorder="1" applyAlignment="1">
      <alignment horizontal="left" vertical="center"/>
    </xf>
    <xf numFmtId="0" fontId="4" fillId="0" borderId="47" xfId="1" applyFont="1" applyBorder="1" applyAlignment="1">
      <alignment horizontal="left" vertical="center"/>
    </xf>
    <xf numFmtId="0" fontId="7" fillId="0" borderId="19" xfId="1" applyFont="1" applyFill="1" applyBorder="1" applyAlignment="1">
      <alignment horizontal="center" vertical="center" wrapText="1" shrinkToFit="1"/>
    </xf>
    <xf numFmtId="0" fontId="7" fillId="0" borderId="20" xfId="1" applyFont="1" applyFill="1" applyBorder="1" applyAlignment="1">
      <alignment horizontal="center" vertical="center" wrapText="1" shrinkToFit="1"/>
    </xf>
    <xf numFmtId="0" fontId="4" fillId="0" borderId="46" xfId="1" applyFont="1" applyBorder="1" applyAlignment="1">
      <alignment vertical="center" wrapText="1"/>
    </xf>
    <xf numFmtId="0" fontId="4" fillId="0" borderId="47" xfId="1" applyFont="1" applyBorder="1" applyAlignment="1">
      <alignment vertical="center" wrapText="1"/>
    </xf>
    <xf numFmtId="0" fontId="7" fillId="0" borderId="19" xfId="1" applyFont="1" applyBorder="1" applyAlignment="1">
      <alignment horizontal="center" vertical="center" wrapText="1" shrinkToFit="1"/>
    </xf>
    <xf numFmtId="0" fontId="7" fillId="0" borderId="20" xfId="1" applyFont="1" applyBorder="1" applyAlignment="1">
      <alignment horizontal="center" vertical="center" wrapText="1" shrinkToFit="1"/>
    </xf>
    <xf numFmtId="0" fontId="7" fillId="0" borderId="42" xfId="1" applyFont="1" applyBorder="1" applyAlignment="1">
      <alignment horizontal="center" vertical="center" wrapText="1" shrinkToFit="1"/>
    </xf>
    <xf numFmtId="0" fontId="28" fillId="0" borderId="75" xfId="7" applyFont="1" applyBorder="1" applyAlignment="1">
      <alignment horizontal="center" vertical="center"/>
    </xf>
    <xf numFmtId="0" fontId="28" fillId="0" borderId="131" xfId="7" applyFont="1" applyBorder="1" applyAlignment="1">
      <alignment horizontal="center" vertical="center"/>
    </xf>
    <xf numFmtId="0" fontId="28" fillId="0" borderId="52" xfId="7" applyFont="1" applyBorder="1" applyAlignment="1">
      <alignment horizontal="center" vertical="center"/>
    </xf>
    <xf numFmtId="0" fontId="28" fillId="0" borderId="74" xfId="7" applyFont="1" applyBorder="1" applyAlignment="1">
      <alignment horizontal="center" vertical="center"/>
    </xf>
    <xf numFmtId="0" fontId="28" fillId="0" borderId="111" xfId="7" applyFont="1" applyBorder="1" applyAlignment="1">
      <alignment horizontal="center" vertical="center"/>
    </xf>
    <xf numFmtId="0" fontId="28" fillId="0" borderId="36" xfId="7" applyFont="1" applyBorder="1" applyAlignment="1">
      <alignment horizontal="center" vertical="center"/>
    </xf>
    <xf numFmtId="0" fontId="25" fillId="0" borderId="131" xfId="7" applyBorder="1" applyAlignment="1">
      <alignment horizontal="center" vertical="center"/>
    </xf>
    <xf numFmtId="0" fontId="25" fillId="0" borderId="52" xfId="7" applyBorder="1" applyAlignment="1">
      <alignment horizontal="center" vertical="center"/>
    </xf>
    <xf numFmtId="0" fontId="25" fillId="0" borderId="74" xfId="7" applyBorder="1" applyAlignment="1">
      <alignment horizontal="center" vertical="center"/>
    </xf>
    <xf numFmtId="0" fontId="25" fillId="0" borderId="111" xfId="7" applyBorder="1" applyAlignment="1">
      <alignment horizontal="center" vertical="center"/>
    </xf>
    <xf numFmtId="0" fontId="25" fillId="0" borderId="36" xfId="7" applyBorder="1" applyAlignment="1">
      <alignment horizontal="center" vertical="center"/>
    </xf>
    <xf numFmtId="0" fontId="28" fillId="0" borderId="75" xfId="7" applyFont="1" applyBorder="1" applyAlignment="1">
      <alignment horizontal="left" vertical="center" shrinkToFit="1"/>
    </xf>
    <xf numFmtId="0" fontId="28" fillId="0" borderId="131" xfId="7" applyFont="1" applyBorder="1" applyAlignment="1">
      <alignment horizontal="left" vertical="center" shrinkToFit="1"/>
    </xf>
    <xf numFmtId="0" fontId="28" fillId="0" borderId="52" xfId="7" applyFont="1" applyBorder="1" applyAlignment="1">
      <alignment horizontal="left" vertical="center" shrinkToFit="1"/>
    </xf>
    <xf numFmtId="0" fontId="28" fillId="0" borderId="74" xfId="7" applyFont="1" applyBorder="1" applyAlignment="1">
      <alignment horizontal="left" vertical="center" shrinkToFit="1"/>
    </xf>
    <xf numFmtId="0" fontId="28" fillId="0" borderId="111" xfId="7" applyFont="1" applyBorder="1" applyAlignment="1">
      <alignment horizontal="left" vertical="center" shrinkToFit="1"/>
    </xf>
    <xf numFmtId="0" fontId="28" fillId="0" borderId="36" xfId="7" applyFont="1" applyBorder="1" applyAlignment="1">
      <alignment horizontal="left" vertical="center" shrinkToFit="1"/>
    </xf>
    <xf numFmtId="0" fontId="4" fillId="0" borderId="75" xfId="7" applyFont="1" applyBorder="1" applyAlignment="1">
      <alignment horizontal="distributed" vertical="center"/>
    </xf>
    <xf numFmtId="0" fontId="4" fillId="0" borderId="52" xfId="7" applyFont="1" applyBorder="1" applyAlignment="1">
      <alignment horizontal="distributed" vertical="center"/>
    </xf>
    <xf numFmtId="0" fontId="4" fillId="0" borderId="74" xfId="7" applyFont="1" applyBorder="1" applyAlignment="1">
      <alignment horizontal="distributed" vertical="center"/>
    </xf>
    <xf numFmtId="0" fontId="4" fillId="0" borderId="36" xfId="7" applyFont="1" applyBorder="1" applyAlignment="1">
      <alignment horizontal="distributed" vertical="center"/>
    </xf>
    <xf numFmtId="0" fontId="28" fillId="0" borderId="149" xfId="7" applyFont="1" applyBorder="1" applyAlignment="1">
      <alignment horizontal="left" vertical="center"/>
    </xf>
    <xf numFmtId="0" fontId="28" fillId="0" borderId="0" xfId="7" applyFont="1" applyAlignment="1">
      <alignment horizontal="left" vertical="center"/>
    </xf>
    <xf numFmtId="0" fontId="4" fillId="0" borderId="31" xfId="7" applyFont="1" applyBorder="1" applyAlignment="1">
      <alignment horizontal="distributed" vertical="center"/>
    </xf>
    <xf numFmtId="0" fontId="4" fillId="0" borderId="11" xfId="7" applyFont="1" applyBorder="1" applyAlignment="1">
      <alignment horizontal="distributed" vertical="center"/>
    </xf>
    <xf numFmtId="0" fontId="28" fillId="0" borderId="84" xfId="7" applyFont="1" applyBorder="1" applyAlignment="1">
      <alignment horizontal="left" vertical="center"/>
    </xf>
    <xf numFmtId="0" fontId="4" fillId="0" borderId="131" xfId="7" applyFont="1" applyBorder="1" applyAlignment="1">
      <alignment horizontal="center" vertical="center"/>
    </xf>
    <xf numFmtId="0" fontId="4" fillId="0" borderId="52" xfId="7" applyFont="1" applyBorder="1" applyAlignment="1">
      <alignment horizontal="center" vertical="center"/>
    </xf>
    <xf numFmtId="0" fontId="4" fillId="0" borderId="111" xfId="7" applyFont="1" applyBorder="1" applyAlignment="1">
      <alignment horizontal="center" vertical="center"/>
    </xf>
    <xf numFmtId="0" fontId="4" fillId="0" borderId="36" xfId="7" applyFont="1" applyBorder="1" applyAlignment="1">
      <alignment horizontal="center" vertical="center"/>
    </xf>
    <xf numFmtId="0" fontId="4" fillId="0" borderId="0" xfId="7" applyFont="1" applyAlignment="1">
      <alignment horizontal="left" vertical="center"/>
    </xf>
    <xf numFmtId="0" fontId="28" fillId="0" borderId="0" xfId="7" applyFont="1" applyAlignment="1">
      <alignment horizontal="center" vertical="center"/>
    </xf>
    <xf numFmtId="0" fontId="28" fillId="0" borderId="0" xfId="7" applyFont="1" applyAlignment="1">
      <alignment horizontal="left" vertical="center" wrapText="1"/>
    </xf>
    <xf numFmtId="0" fontId="28" fillId="0" borderId="75" xfId="7" applyFont="1" applyBorder="1" applyAlignment="1">
      <alignment horizontal="center" vertical="center" shrinkToFit="1"/>
    </xf>
    <xf numFmtId="0" fontId="28" fillId="0" borderId="131" xfId="7" applyFont="1" applyBorder="1" applyAlignment="1">
      <alignment horizontal="center" vertical="center" shrinkToFit="1"/>
    </xf>
    <xf numFmtId="0" fontId="28" fillId="0" borderId="52" xfId="7" applyFont="1" applyBorder="1" applyAlignment="1">
      <alignment horizontal="center" vertical="center" shrinkToFit="1"/>
    </xf>
    <xf numFmtId="0" fontId="28" fillId="0" borderId="74" xfId="7" applyFont="1" applyBorder="1" applyAlignment="1">
      <alignment horizontal="center" vertical="center" shrinkToFit="1"/>
    </xf>
    <xf numFmtId="0" fontId="28" fillId="0" borderId="111" xfId="7" applyFont="1" applyBorder="1" applyAlignment="1">
      <alignment horizontal="center" vertical="center" shrinkToFit="1"/>
    </xf>
    <xf numFmtId="0" fontId="28" fillId="0" borderId="36" xfId="7" applyFont="1" applyBorder="1" applyAlignment="1">
      <alignment horizontal="center" vertical="center" shrinkToFit="1"/>
    </xf>
    <xf numFmtId="0" fontId="14" fillId="0" borderId="75" xfId="7" applyFont="1" applyBorder="1" applyAlignment="1">
      <alignment horizontal="distributed" vertical="center"/>
    </xf>
    <xf numFmtId="0" fontId="14" fillId="0" borderId="52" xfId="7" applyFont="1" applyBorder="1" applyAlignment="1">
      <alignment horizontal="distributed" vertical="center"/>
    </xf>
    <xf numFmtId="0" fontId="14" fillId="0" borderId="74" xfId="7" applyFont="1" applyBorder="1" applyAlignment="1">
      <alignment horizontal="distributed" vertical="center"/>
    </xf>
    <xf numFmtId="0" fontId="14" fillId="0" borderId="36" xfId="7" applyFont="1" applyBorder="1" applyAlignment="1">
      <alignment horizontal="distributed" vertical="center"/>
    </xf>
    <xf numFmtId="0" fontId="4" fillId="0" borderId="75" xfId="7" applyFont="1" applyBorder="1" applyAlignment="1">
      <alignment horizontal="distributed" vertical="center" wrapText="1"/>
    </xf>
    <xf numFmtId="0" fontId="4" fillId="0" borderId="52" xfId="7" applyFont="1" applyBorder="1" applyAlignment="1">
      <alignment horizontal="distributed" vertical="center" wrapText="1"/>
    </xf>
    <xf numFmtId="0" fontId="4" fillId="0" borderId="74" xfId="7" applyFont="1" applyBorder="1" applyAlignment="1">
      <alignment horizontal="distributed" vertical="center" wrapText="1"/>
    </xf>
    <xf numFmtId="0" fontId="4" fillId="0" borderId="36" xfId="7" applyFont="1" applyBorder="1" applyAlignment="1">
      <alignment horizontal="distributed" vertical="center" wrapText="1"/>
    </xf>
    <xf numFmtId="0" fontId="26" fillId="0" borderId="0" xfId="7" applyFont="1" applyAlignment="1">
      <alignment horizontal="center" vertical="center"/>
    </xf>
    <xf numFmtId="0" fontId="4" fillId="0" borderId="75" xfId="7" applyFont="1" applyBorder="1" applyAlignment="1">
      <alignment horizontal="center" vertical="center" shrinkToFit="1"/>
    </xf>
    <xf numFmtId="0" fontId="4" fillId="0" borderId="52" xfId="7" applyFont="1" applyBorder="1" applyAlignment="1">
      <alignment horizontal="center" vertical="center" shrinkToFit="1"/>
    </xf>
    <xf numFmtId="0" fontId="4" fillId="0" borderId="74" xfId="7" applyFont="1" applyBorder="1" applyAlignment="1">
      <alignment horizontal="center" vertical="center" shrinkToFit="1"/>
    </xf>
    <xf numFmtId="0" fontId="4" fillId="0" borderId="36" xfId="7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7" fillId="0" borderId="86" xfId="8" applyFont="1" applyBorder="1" applyAlignment="1">
      <alignment horizontal="center" vertical="center"/>
    </xf>
    <xf numFmtId="0" fontId="7" fillId="0" borderId="17" xfId="8" applyFont="1" applyBorder="1" applyAlignment="1">
      <alignment horizontal="center" vertical="center"/>
    </xf>
    <xf numFmtId="0" fontId="7" fillId="0" borderId="86" xfId="8" applyFont="1" applyBorder="1" applyAlignment="1">
      <alignment horizontal="center" vertical="center" shrinkToFit="1"/>
    </xf>
    <xf numFmtId="0" fontId="7" fillId="0" borderId="17" xfId="8" applyFont="1" applyBorder="1" applyAlignment="1">
      <alignment horizontal="center" vertical="center" shrinkToFit="1"/>
    </xf>
    <xf numFmtId="0" fontId="7" fillId="0" borderId="110" xfId="8" applyFont="1" applyBorder="1" applyAlignment="1">
      <alignment horizontal="center" vertical="center" shrinkToFit="1"/>
    </xf>
    <xf numFmtId="0" fontId="7" fillId="0" borderId="110" xfId="8" applyFont="1" applyBorder="1" applyAlignment="1">
      <alignment horizontal="center" vertical="center"/>
    </xf>
    <xf numFmtId="0" fontId="18" fillId="0" borderId="88" xfId="8" applyFont="1" applyBorder="1" applyAlignment="1">
      <alignment horizontal="distributed" vertical="center" justifyLastLine="1"/>
    </xf>
    <xf numFmtId="0" fontId="18" fillId="0" borderId="48" xfId="8" applyFont="1" applyBorder="1" applyAlignment="1">
      <alignment horizontal="distributed" vertical="center" justifyLastLine="1"/>
    </xf>
    <xf numFmtId="0" fontId="18" fillId="0" borderId="107" xfId="8" applyFont="1" applyBorder="1" applyAlignment="1">
      <alignment horizontal="distributed" vertical="center" justifyLastLine="1"/>
    </xf>
    <xf numFmtId="0" fontId="18" fillId="0" borderId="86" xfId="8" applyFont="1" applyBorder="1" applyAlignment="1">
      <alignment horizontal="distributed" vertical="center" justifyLastLine="1"/>
    </xf>
    <xf numFmtId="0" fontId="18" fillId="0" borderId="17" xfId="8" applyFont="1" applyBorder="1" applyAlignment="1">
      <alignment horizontal="distributed" vertical="center" justifyLastLine="1"/>
    </xf>
    <xf numFmtId="0" fontId="18" fillId="0" borderId="110" xfId="8" applyFont="1" applyBorder="1" applyAlignment="1">
      <alignment horizontal="distributed" vertical="center" justifyLastLine="1"/>
    </xf>
    <xf numFmtId="0" fontId="7" fillId="0" borderId="5" xfId="8" applyFont="1" applyBorder="1" applyAlignment="1">
      <alignment horizontal="center" vertical="center" wrapText="1"/>
    </xf>
    <xf numFmtId="0" fontId="7" fillId="0" borderId="0" xfId="8" applyFont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7" fillId="0" borderId="5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30" fillId="0" borderId="0" xfId="8" applyFont="1" applyAlignment="1">
      <alignment horizontal="center" vertical="center"/>
    </xf>
    <xf numFmtId="0" fontId="24" fillId="0" borderId="48" xfId="8" applyFont="1" applyBorder="1" applyAlignment="1">
      <alignment horizontal="distributed" vertical="center" justifyLastLine="1"/>
    </xf>
    <xf numFmtId="0" fontId="24" fillId="0" borderId="107" xfId="8" applyFont="1" applyBorder="1" applyAlignment="1">
      <alignment horizontal="distributed" vertical="center" justifyLastLine="1"/>
    </xf>
    <xf numFmtId="0" fontId="24" fillId="0" borderId="17" xfId="8" applyFont="1" applyBorder="1" applyAlignment="1">
      <alignment horizontal="distributed" vertical="center" justifyLastLine="1"/>
    </xf>
    <xf numFmtId="0" fontId="24" fillId="0" borderId="110" xfId="8" applyFont="1" applyBorder="1" applyAlignment="1">
      <alignment horizontal="distributed" vertical="center" justifyLastLine="1"/>
    </xf>
  </cellXfs>
  <cellStyles count="9">
    <cellStyle name="パーセント 2" xfId="6" xr:uid="{9DACD0D3-CB5D-417B-80B1-553BA58EEA13}"/>
    <cellStyle name="ハイパーリンク" xfId="4" builtinId="8"/>
    <cellStyle name="桁区切り" xfId="5" builtinId="6"/>
    <cellStyle name="桁区切り 2" xfId="2" xr:uid="{7C1E836F-579E-4A22-AFB1-CED4E6BF585D}"/>
    <cellStyle name="桁区切り 3" xfId="3" xr:uid="{80FC0180-184E-4DA3-8C6E-8FFB63D0D303}"/>
    <cellStyle name="標準" xfId="0" builtinId="0"/>
    <cellStyle name="標準 2" xfId="1" xr:uid="{3A18DF98-7AAE-49B4-B9C4-3D0F7399F231}"/>
    <cellStyle name="標準 2 2" xfId="7" xr:uid="{A7F93905-EEB3-4E51-991E-0F7D2114F30E}"/>
    <cellStyle name="標準 3" xfId="8" xr:uid="{28A4077E-2217-4ED0-AC44-383AA887A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800"/>
              <a:t>人</a:t>
            </a:r>
          </a:p>
        </c:rich>
      </c:tx>
      <c:layout>
        <c:manualLayout>
          <c:xMode val="edge"/>
          <c:yMode val="edge"/>
          <c:x val="0.13055555555555556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昭和40年</c:v>
              </c:pt>
              <c:pt idx="1">
                <c:v>45年</c:v>
              </c:pt>
              <c:pt idx="2">
                <c:v>50年</c:v>
              </c:pt>
              <c:pt idx="3">
                <c:v>55年</c:v>
              </c:pt>
              <c:pt idx="4">
                <c:v>60年</c:v>
              </c:pt>
              <c:pt idx="5">
                <c:v>平成2年</c:v>
              </c:pt>
              <c:pt idx="6">
                <c:v>7年</c:v>
              </c:pt>
              <c:pt idx="7">
                <c:v>12年</c:v>
              </c:pt>
              <c:pt idx="8">
                <c:v>17年</c:v>
              </c:pt>
              <c:pt idx="9">
                <c:v>22年</c:v>
              </c:pt>
              <c:pt idx="10">
                <c:v>27年</c:v>
              </c:pt>
              <c:pt idx="11">
                <c:v>令和2年</c:v>
              </c:pt>
            </c:strLit>
          </c:cat>
          <c:val>
            <c:numLit>
              <c:formatCode>General</c:formatCode>
              <c:ptCount val="12"/>
              <c:pt idx="0">
                <c:v>16919</c:v>
              </c:pt>
              <c:pt idx="1">
                <c:v>15205</c:v>
              </c:pt>
              <c:pt idx="2">
                <c:v>13939</c:v>
              </c:pt>
              <c:pt idx="3">
                <c:v>12776</c:v>
              </c:pt>
              <c:pt idx="4">
                <c:v>11902</c:v>
              </c:pt>
              <c:pt idx="5">
                <c:v>11126</c:v>
              </c:pt>
              <c:pt idx="6">
                <c:v>10687</c:v>
              </c:pt>
              <c:pt idx="7">
                <c:v>9785</c:v>
              </c:pt>
              <c:pt idx="8">
                <c:v>8988</c:v>
              </c:pt>
              <c:pt idx="9">
                <c:v>8074</c:v>
              </c:pt>
              <c:pt idx="10">
                <c:v>7192</c:v>
              </c:pt>
              <c:pt idx="11">
                <c:v>6206</c:v>
              </c:pt>
            </c:numLit>
          </c:val>
          <c:extLst>
            <c:ext xmlns:c16="http://schemas.microsoft.com/office/drawing/2014/chart" uri="{C3380CC4-5D6E-409C-BE32-E72D297353CC}">
              <c16:uniqueId val="{00000000-370A-4459-8257-1B993D05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9379072"/>
        <c:axId val="219085344"/>
      </c:barChart>
      <c:lineChart>
        <c:grouping val="stacked"/>
        <c:varyColors val="0"/>
        <c:ser>
          <c:idx val="1"/>
          <c:order val="1"/>
          <c:tx>
            <c:v>世帯数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Lit>
              <c:formatCode>General</c:formatCode>
              <c:ptCount val="12"/>
              <c:pt idx="0">
                <c:v>3577</c:v>
              </c:pt>
              <c:pt idx="1">
                <c:v>3475</c:v>
              </c:pt>
              <c:pt idx="2">
                <c:v>3443</c:v>
              </c:pt>
              <c:pt idx="3">
                <c:v>3648</c:v>
              </c:pt>
              <c:pt idx="4">
                <c:v>3488</c:v>
              </c:pt>
              <c:pt idx="5">
                <c:v>3388</c:v>
              </c:pt>
              <c:pt idx="6">
                <c:v>3421</c:v>
              </c:pt>
              <c:pt idx="7">
                <c:v>3188</c:v>
              </c:pt>
              <c:pt idx="8">
                <c:v>3057</c:v>
              </c:pt>
              <c:pt idx="9">
                <c:v>2986</c:v>
              </c:pt>
              <c:pt idx="10">
                <c:v>2883</c:v>
              </c:pt>
              <c:pt idx="11">
                <c:v>2639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0A-4459-8257-1B993D05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09576"/>
        <c:axId val="435308264"/>
      </c:lineChart>
      <c:catAx>
        <c:axId val="44937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19085344"/>
        <c:crosses val="autoZero"/>
        <c:auto val="1"/>
        <c:lblAlgn val="ctr"/>
        <c:lblOffset val="100"/>
        <c:noMultiLvlLbl val="0"/>
      </c:catAx>
      <c:valAx>
        <c:axId val="21908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379072"/>
        <c:crosses val="autoZero"/>
        <c:crossBetween val="between"/>
      </c:valAx>
      <c:valAx>
        <c:axId val="435308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309576"/>
        <c:crosses val="max"/>
        <c:crossBetween val="between"/>
      </c:valAx>
      <c:catAx>
        <c:axId val="435309576"/>
        <c:scaling>
          <c:orientation val="minMax"/>
        </c:scaling>
        <c:delete val="1"/>
        <c:axPos val="b"/>
        <c:majorTickMark val="out"/>
        <c:minorTickMark val="none"/>
        <c:tickLblPos val="nextTo"/>
        <c:crossAx val="435308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48928258967632"/>
          <c:y val="4.687445319335079E-2"/>
          <c:w val="0.19893048128342247"/>
          <c:h val="5.1605865780538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>
      <c:oddHeader>&amp;A</c:oddHeader>
      <c:oddFooter>Page &amp;P</c:oddFooter>
    </c:headerFooter>
    <c:pageMargins b="0.78740157480314965" l="0.59055118110236227" r="0.59055118110236227" t="0.78740157480314965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28398342959807E-2"/>
          <c:y val="5.1005706273082679E-2"/>
          <c:w val="0.96124540579447615"/>
          <c:h val="0.901678964388334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'デジタル推進課（国調人口２）'!$Y$2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'デジタル推進課（国調人口２）'!$X$3:$X$20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 85歳以上</c:v>
                </c:pt>
              </c:strCache>
            </c:strRef>
          </c:cat>
          <c:val>
            <c:numRef>
              <c:f>'デジタル推進課（国調人口２）'!$Y$3:$Y$20</c:f>
              <c:numCache>
                <c:formatCode>#,##0_ </c:formatCode>
                <c:ptCount val="18"/>
                <c:pt idx="0">
                  <c:v>46</c:v>
                </c:pt>
                <c:pt idx="1">
                  <c:v>71</c:v>
                </c:pt>
                <c:pt idx="2">
                  <c:v>84</c:v>
                </c:pt>
                <c:pt idx="3">
                  <c:v>123</c:v>
                </c:pt>
                <c:pt idx="4">
                  <c:v>61</c:v>
                </c:pt>
                <c:pt idx="5">
                  <c:v>100</c:v>
                </c:pt>
                <c:pt idx="6">
                  <c:v>97</c:v>
                </c:pt>
                <c:pt idx="7">
                  <c:v>99</c:v>
                </c:pt>
                <c:pt idx="8">
                  <c:v>143</c:v>
                </c:pt>
                <c:pt idx="9">
                  <c:v>146</c:v>
                </c:pt>
                <c:pt idx="10">
                  <c:v>193</c:v>
                </c:pt>
                <c:pt idx="11">
                  <c:v>230</c:v>
                </c:pt>
                <c:pt idx="12">
                  <c:v>292</c:v>
                </c:pt>
                <c:pt idx="13">
                  <c:v>295</c:v>
                </c:pt>
                <c:pt idx="14">
                  <c:v>328</c:v>
                </c:pt>
                <c:pt idx="15">
                  <c:v>221</c:v>
                </c:pt>
                <c:pt idx="16">
                  <c:v>226</c:v>
                </c:pt>
                <c:pt idx="17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9-4B8A-A9A2-DCE16D4C356E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219772016"/>
        <c:axId val="219771624"/>
      </c:barChart>
      <c:barChart>
        <c:barDir val="bar"/>
        <c:grouping val="clustered"/>
        <c:varyColors val="0"/>
        <c:ser>
          <c:idx val="1"/>
          <c:order val="1"/>
          <c:tx>
            <c:strRef>
              <c:f>'デジタル推進課（国調人口２）'!$Z$2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'デジタル推進課（国調人口２）'!$X$3:$X$20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 85歳以上</c:v>
                </c:pt>
              </c:strCache>
            </c:strRef>
          </c:cat>
          <c:val>
            <c:numRef>
              <c:f>'デジタル推進課（国調人口２）'!$Z$3:$Z$20</c:f>
              <c:numCache>
                <c:formatCode>#,##0_ </c:formatCode>
                <c:ptCount val="18"/>
                <c:pt idx="0">
                  <c:v>40</c:v>
                </c:pt>
                <c:pt idx="1">
                  <c:v>83</c:v>
                </c:pt>
                <c:pt idx="2">
                  <c:v>79</c:v>
                </c:pt>
                <c:pt idx="3">
                  <c:v>75</c:v>
                </c:pt>
                <c:pt idx="4">
                  <c:v>58</c:v>
                </c:pt>
                <c:pt idx="5">
                  <c:v>69</c:v>
                </c:pt>
                <c:pt idx="6">
                  <c:v>96</c:v>
                </c:pt>
                <c:pt idx="7">
                  <c:v>102</c:v>
                </c:pt>
                <c:pt idx="8">
                  <c:v>100</c:v>
                </c:pt>
                <c:pt idx="9">
                  <c:v>121</c:v>
                </c:pt>
                <c:pt idx="10">
                  <c:v>166</c:v>
                </c:pt>
                <c:pt idx="11">
                  <c:v>220</c:v>
                </c:pt>
                <c:pt idx="12">
                  <c:v>236</c:v>
                </c:pt>
                <c:pt idx="13">
                  <c:v>266</c:v>
                </c:pt>
                <c:pt idx="14">
                  <c:v>295</c:v>
                </c:pt>
                <c:pt idx="15">
                  <c:v>294</c:v>
                </c:pt>
                <c:pt idx="16">
                  <c:v>337</c:v>
                </c:pt>
                <c:pt idx="17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9-4B8A-A9A2-DCE16D4C356E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551572200"/>
        <c:axId val="551571808"/>
      </c:barChart>
      <c:catAx>
        <c:axId val="2197720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771624"/>
        <c:crosses val="autoZero"/>
        <c:auto val="1"/>
        <c:lblAlgn val="ctr"/>
        <c:lblOffset val="100"/>
        <c:noMultiLvlLbl val="0"/>
      </c:catAx>
      <c:valAx>
        <c:axId val="219771624"/>
        <c:scaling>
          <c:orientation val="maxMin"/>
          <c:min val="-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772016"/>
        <c:crosses val="autoZero"/>
        <c:crossBetween val="between"/>
      </c:valAx>
      <c:valAx>
        <c:axId val="551571808"/>
        <c:scaling>
          <c:orientation val="minMax"/>
          <c:min val="-6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1572200"/>
        <c:crosses val="max"/>
        <c:crossBetween val="between"/>
      </c:valAx>
      <c:catAx>
        <c:axId val="551572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157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'デジタル推進課（学調１）'!$K$4:$K$8</c:f>
              <c:strCache>
                <c:ptCount val="5"/>
                <c:pt idx="0">
                  <c:v>令和元年度</c:v>
                </c:pt>
                <c:pt idx="1">
                  <c:v>令和２年度</c:v>
                </c:pt>
                <c:pt idx="2">
                  <c:v>令和３年度</c:v>
                </c:pt>
                <c:pt idx="3">
                  <c:v>令和４年度</c:v>
                </c:pt>
                <c:pt idx="4">
                  <c:v>令和5年度</c:v>
                </c:pt>
              </c:strCache>
            </c:strRef>
          </c:cat>
          <c:val>
            <c:numRef>
              <c:f>'デジタル推進課（学調１）'!$L$4:$L$8</c:f>
              <c:numCache>
                <c:formatCode>General</c:formatCode>
                <c:ptCount val="5"/>
                <c:pt idx="0">
                  <c:v>202</c:v>
                </c:pt>
                <c:pt idx="1">
                  <c:v>188</c:v>
                </c:pt>
                <c:pt idx="2">
                  <c:v>188</c:v>
                </c:pt>
                <c:pt idx="3">
                  <c:v>180</c:v>
                </c:pt>
                <c:pt idx="4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3-4B6D-838A-A24E200D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188496"/>
        <c:axId val="275184752"/>
      </c:barChart>
      <c:catAx>
        <c:axId val="27518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84752"/>
        <c:crosses val="autoZero"/>
        <c:auto val="1"/>
        <c:lblAlgn val="ctr"/>
        <c:lblOffset val="100"/>
        <c:noMultiLvlLbl val="0"/>
      </c:catAx>
      <c:valAx>
        <c:axId val="27518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'デジタル推進課（学調１）'!$K$23:$K$27</c:f>
              <c:strCache>
                <c:ptCount val="5"/>
                <c:pt idx="0">
                  <c:v>令和元年度</c:v>
                </c:pt>
                <c:pt idx="1">
                  <c:v>令和２年度</c:v>
                </c:pt>
                <c:pt idx="2">
                  <c:v>令和３年度</c:v>
                </c:pt>
                <c:pt idx="3">
                  <c:v>令和４年度</c:v>
                </c:pt>
                <c:pt idx="4">
                  <c:v>令和５年度</c:v>
                </c:pt>
              </c:strCache>
            </c:strRef>
          </c:cat>
          <c:val>
            <c:numRef>
              <c:f>'デジタル推進課（学調１）'!$L$23:$L$27</c:f>
              <c:numCache>
                <c:formatCode>General</c:formatCode>
                <c:ptCount val="5"/>
                <c:pt idx="0">
                  <c:v>90</c:v>
                </c:pt>
                <c:pt idx="1">
                  <c:v>101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9-4A48-89CE-4E5DC497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510928"/>
        <c:axId val="1896504688"/>
      </c:barChart>
      <c:catAx>
        <c:axId val="189651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504688"/>
        <c:crosses val="autoZero"/>
        <c:auto val="1"/>
        <c:lblAlgn val="ctr"/>
        <c:lblOffset val="100"/>
        <c:noMultiLvlLbl val="0"/>
      </c:catAx>
      <c:valAx>
        <c:axId val="189650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51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474946</xdr:colOff>
      <xdr:row>27</xdr:row>
      <xdr:rowOff>39299</xdr:rowOff>
    </xdr:from>
    <xdr:to>
      <xdr:col>7</xdr:col>
      <xdr:colOff>457201</xdr:colOff>
      <xdr:row>43</xdr:row>
      <xdr:rowOff>163285</xdr:rowOff>
    </xdr:to>
    <xdr:pic>
      <xdr:nvPicPr>
        <xdr:cNvPr id="2" name="Picture 9" descr="白地図">
          <a:extLst>
            <a:ext uri="{FF2B5EF4-FFF2-40B4-BE49-F238E27FC236}">
              <a16:creationId xmlns:a16="http://schemas.microsoft.com/office/drawing/2014/main" id="{F098FAFC-3E1B-4770-9ECD-8F40A587C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75" b="9531"/>
        <a:stretch>
          <a:fillRect/>
        </a:stretch>
      </xdr:blipFill>
      <xdr:spPr bwMode="auto">
        <a:xfrm>
          <a:off x="1476432" y="7441585"/>
          <a:ext cx="6121798" cy="4478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453175</xdr:colOff>
      <xdr:row>26</xdr:row>
      <xdr:rowOff>246127</xdr:rowOff>
    </xdr:from>
    <xdr:to>
      <xdr:col>7</xdr:col>
      <xdr:colOff>435430</xdr:colOff>
      <xdr:row>43</xdr:row>
      <xdr:rowOff>97970</xdr:rowOff>
    </xdr:to>
    <xdr:pic>
      <xdr:nvPicPr>
        <xdr:cNvPr id="3" name="Picture 9" descr="白地図">
          <a:extLst>
            <a:ext uri="{FF2B5EF4-FFF2-40B4-BE49-F238E27FC236}">
              <a16:creationId xmlns:a16="http://schemas.microsoft.com/office/drawing/2014/main" id="{BC45C2A4-B966-4BDD-8A74-1153E8F5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75" b="9531"/>
        <a:stretch>
          <a:fillRect/>
        </a:stretch>
      </xdr:blipFill>
      <xdr:spPr bwMode="auto">
        <a:xfrm>
          <a:off x="1454661" y="7376270"/>
          <a:ext cx="6121798" cy="4478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242047</xdr:rowOff>
    </xdr:from>
    <xdr:to>
      <xdr:col>1</xdr:col>
      <xdr:colOff>0</xdr:colOff>
      <xdr:row>2</xdr:row>
      <xdr:rowOff>242047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B3AFEE3A-9A57-4A50-AE86-03BB50EE3F97}"/>
            </a:ext>
          </a:extLst>
        </xdr:cNvPr>
        <xdr:cNvSpPr txBox="1">
          <a:spLocks noChangeArrowheads="1"/>
        </xdr:cNvSpPr>
      </xdr:nvSpPr>
      <xdr:spPr bwMode="auto">
        <a:xfrm>
          <a:off x="914400" y="790687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2</xdr:row>
      <xdr:rowOff>242047</xdr:rowOff>
    </xdr:from>
    <xdr:to>
      <xdr:col>0</xdr:col>
      <xdr:colOff>428625</xdr:colOff>
      <xdr:row>2</xdr:row>
      <xdr:rowOff>242047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63F32288-6832-4E6E-83F8-D3BF72A80643}"/>
            </a:ext>
          </a:extLst>
        </xdr:cNvPr>
        <xdr:cNvSpPr txBox="1">
          <a:spLocks noChangeArrowheads="1"/>
        </xdr:cNvSpPr>
      </xdr:nvSpPr>
      <xdr:spPr bwMode="auto">
        <a:xfrm>
          <a:off x="38100" y="790687"/>
          <a:ext cx="390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年齢</a:t>
          </a:r>
        </a:p>
      </xdr:txBody>
    </xdr:sp>
    <xdr:clientData/>
  </xdr:twoCellAnchor>
  <xdr:twoCellAnchor>
    <xdr:from>
      <xdr:col>1</xdr:col>
      <xdr:colOff>0</xdr:colOff>
      <xdr:row>2</xdr:row>
      <xdr:rowOff>242047</xdr:rowOff>
    </xdr:from>
    <xdr:to>
      <xdr:col>1</xdr:col>
      <xdr:colOff>0</xdr:colOff>
      <xdr:row>2</xdr:row>
      <xdr:rowOff>242047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60C559B2-B572-4F5F-BC9A-AF5FAA1C81DD}"/>
            </a:ext>
          </a:extLst>
        </xdr:cNvPr>
        <xdr:cNvSpPr txBox="1">
          <a:spLocks noChangeArrowheads="1"/>
        </xdr:cNvSpPr>
      </xdr:nvSpPr>
      <xdr:spPr bwMode="auto">
        <a:xfrm>
          <a:off x="914400" y="790687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730796</xdr:colOff>
      <xdr:row>25</xdr:row>
      <xdr:rowOff>43542</xdr:rowOff>
    </xdr:from>
    <xdr:to>
      <xdr:col>6</xdr:col>
      <xdr:colOff>489858</xdr:colOff>
      <xdr:row>44</xdr:row>
      <xdr:rowOff>217713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630764-B5E9-456C-AE2C-B025B497A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3627</xdr:colOff>
      <xdr:row>29</xdr:row>
      <xdr:rowOff>34471</xdr:rowOff>
    </xdr:from>
    <xdr:to>
      <xdr:col>17</xdr:col>
      <xdr:colOff>47171</xdr:colOff>
      <xdr:row>46</xdr:row>
      <xdr:rowOff>154214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99A796-0716-4803-9309-FE3A77076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23</xdr:row>
      <xdr:rowOff>38100</xdr:rowOff>
    </xdr:from>
    <xdr:to>
      <xdr:col>8</xdr:col>
      <xdr:colOff>533400</xdr:colOff>
      <xdr:row>25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8448AE4-5E97-44E3-9E0B-7111F83B4737}"/>
            </a:ext>
          </a:extLst>
        </xdr:cNvPr>
        <xdr:cNvSpPr>
          <a:spLocks/>
        </xdr:cNvSpPr>
      </xdr:nvSpPr>
      <xdr:spPr bwMode="auto">
        <a:xfrm>
          <a:off x="5090160" y="6088380"/>
          <a:ext cx="76200" cy="4000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484094</xdr:colOff>
      <xdr:row>7</xdr:row>
      <xdr:rowOff>86285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41B639-FC2E-4EF7-A685-08DCE7DC00E7}"/>
            </a:ext>
          </a:extLst>
        </xdr:cNvPr>
        <xdr:cNvSpPr txBox="1"/>
      </xdr:nvSpPr>
      <xdr:spPr>
        <a:xfrm>
          <a:off x="6968714" y="24865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11</xdr:row>
      <xdr:rowOff>29393</xdr:rowOff>
    </xdr:from>
    <xdr:to>
      <xdr:col>7</xdr:col>
      <xdr:colOff>878840</xdr:colOff>
      <xdr:row>20</xdr:row>
      <xdr:rowOff>214448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353D04-3725-47EA-BF77-7A86D6FE8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205740</xdr:colOff>
      <xdr:row>29</xdr:row>
      <xdr:rowOff>105592</xdr:rowOff>
    </xdr:from>
    <xdr:to>
      <xdr:col>7</xdr:col>
      <xdr:colOff>916940</xdr:colOff>
      <xdr:row>40</xdr:row>
      <xdr:rowOff>51163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E41879D-3B47-4FA0-B038-74C776267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367666</xdr:colOff>
      <xdr:row>74</xdr:row>
      <xdr:rowOff>161925</xdr:rowOff>
    </xdr:from>
    <xdr:to>
      <xdr:col>1</xdr:col>
      <xdr:colOff>106533</xdr:colOff>
      <xdr:row>79</xdr:row>
      <xdr:rowOff>171450</xdr:rowOff>
    </xdr:to>
    <xdr:sp macro="" textlink="">
      <xdr:nvSpPr>
        <xdr:cNvPr id="2" name="Text Box 38">
          <a:extLst>
            <a:ext uri="{FF2B5EF4-FFF2-40B4-BE49-F238E27FC236}">
              <a16:creationId xmlns:a16="http://schemas.microsoft.com/office/drawing/2014/main" id="{02FF7698-5D2C-4338-BB6A-CC0CF369FF09}"/>
            </a:ext>
          </a:extLst>
        </xdr:cNvPr>
        <xdr:cNvSpPr txBox="1">
          <a:spLocks noChangeArrowheads="1"/>
        </xdr:cNvSpPr>
      </xdr:nvSpPr>
      <xdr:spPr bwMode="auto">
        <a:xfrm>
          <a:off x="520066" y="13230225"/>
          <a:ext cx="211307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425239</xdr:colOff>
      <xdr:row>4</xdr:row>
      <xdr:rowOff>57649</xdr:rowOff>
    </xdr:from>
    <xdr:ext cx="1408836" cy="1200065"/>
    <xdr:pic>
      <xdr:nvPicPr>
        <xdr:cNvPr id="2" name="Picture 1" descr="人口密度">
          <a:extLst>
            <a:ext uri="{FF2B5EF4-FFF2-40B4-BE49-F238E27FC236}">
              <a16:creationId xmlns:a16="http://schemas.microsoft.com/office/drawing/2014/main" id="{60270CC0-AB2B-4D29-B6F2-B3F36E50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39" y="911089"/>
          <a:ext cx="1408836" cy="120006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401339</xdr:colOff>
      <xdr:row>4</xdr:row>
      <xdr:rowOff>51997</xdr:rowOff>
    </xdr:from>
    <xdr:ext cx="1417496" cy="1238398"/>
    <xdr:pic>
      <xdr:nvPicPr>
        <xdr:cNvPr id="3" name="Picture 2" descr="家族">
          <a:extLst>
            <a:ext uri="{FF2B5EF4-FFF2-40B4-BE49-F238E27FC236}">
              <a16:creationId xmlns:a16="http://schemas.microsoft.com/office/drawing/2014/main" id="{FCE91CE9-3990-45E3-A3F1-91301960D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479" y="905437"/>
          <a:ext cx="1417496" cy="123839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465207</xdr:colOff>
      <xdr:row>4</xdr:row>
      <xdr:rowOff>29134</xdr:rowOff>
    </xdr:from>
    <xdr:ext cx="1409312" cy="1212926"/>
    <xdr:pic>
      <xdr:nvPicPr>
        <xdr:cNvPr id="4" name="Picture 3" descr="転入">
          <a:extLst>
            <a:ext uri="{FF2B5EF4-FFF2-40B4-BE49-F238E27FC236}">
              <a16:creationId xmlns:a16="http://schemas.microsoft.com/office/drawing/2014/main" id="{1FFE184E-98A9-4699-9C35-8472FD3B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487" y="882574"/>
          <a:ext cx="1409312" cy="121292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391848</xdr:colOff>
      <xdr:row>4</xdr:row>
      <xdr:rowOff>35513</xdr:rowOff>
    </xdr:from>
    <xdr:ext cx="1383611" cy="1203961"/>
    <xdr:pic>
      <xdr:nvPicPr>
        <xdr:cNvPr id="5" name="Picture 4" descr="転出">
          <a:extLst>
            <a:ext uri="{FF2B5EF4-FFF2-40B4-BE49-F238E27FC236}">
              <a16:creationId xmlns:a16="http://schemas.microsoft.com/office/drawing/2014/main" id="{77E889AC-026D-48FC-AB85-3579C832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268" y="888953"/>
          <a:ext cx="1383611" cy="120396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361218</xdr:colOff>
      <xdr:row>17</xdr:row>
      <xdr:rowOff>96820</xdr:rowOff>
    </xdr:from>
    <xdr:ext cx="1388615" cy="1147481"/>
    <xdr:pic>
      <xdr:nvPicPr>
        <xdr:cNvPr id="6" name="Picture 5" descr="出生">
          <a:extLst>
            <a:ext uri="{FF2B5EF4-FFF2-40B4-BE49-F238E27FC236}">
              <a16:creationId xmlns:a16="http://schemas.microsoft.com/office/drawing/2014/main" id="{6F34428B-5574-42CA-9F4C-5CA07731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218" y="3426760"/>
          <a:ext cx="1388615" cy="114748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470087</xdr:colOff>
      <xdr:row>17</xdr:row>
      <xdr:rowOff>64994</xdr:rowOff>
    </xdr:from>
    <xdr:ext cx="1398317" cy="1174377"/>
    <xdr:pic>
      <xdr:nvPicPr>
        <xdr:cNvPr id="7" name="Picture 6" descr="死亡">
          <a:extLst>
            <a:ext uri="{FF2B5EF4-FFF2-40B4-BE49-F238E27FC236}">
              <a16:creationId xmlns:a16="http://schemas.microsoft.com/office/drawing/2014/main" id="{BA88C1CE-B43D-4957-BEB8-93C0FAE6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227" y="3394934"/>
          <a:ext cx="1398317" cy="117437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420557</xdr:colOff>
      <xdr:row>17</xdr:row>
      <xdr:rowOff>90319</xdr:rowOff>
    </xdr:from>
    <xdr:ext cx="1400624" cy="1205082"/>
    <xdr:pic>
      <xdr:nvPicPr>
        <xdr:cNvPr id="8" name="Picture 7" descr="結婚">
          <a:extLst>
            <a:ext uri="{FF2B5EF4-FFF2-40B4-BE49-F238E27FC236}">
              <a16:creationId xmlns:a16="http://schemas.microsoft.com/office/drawing/2014/main" id="{764B817E-259B-417E-BF52-F9149D3CF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37" y="3420259"/>
          <a:ext cx="1400624" cy="120508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430194</xdr:colOff>
      <xdr:row>17</xdr:row>
      <xdr:rowOff>35299</xdr:rowOff>
    </xdr:from>
    <xdr:ext cx="1390986" cy="1232313"/>
    <xdr:pic>
      <xdr:nvPicPr>
        <xdr:cNvPr id="9" name="Picture 8" descr="離婚">
          <a:extLst>
            <a:ext uri="{FF2B5EF4-FFF2-40B4-BE49-F238E27FC236}">
              <a16:creationId xmlns:a16="http://schemas.microsoft.com/office/drawing/2014/main" id="{9E729864-4B40-4674-AE42-15D0D4CF5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614" y="3365239"/>
          <a:ext cx="1390986" cy="123231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388620</xdr:colOff>
      <xdr:row>30</xdr:row>
      <xdr:rowOff>119264</xdr:rowOff>
    </xdr:from>
    <xdr:ext cx="1428370" cy="1185127"/>
    <xdr:pic>
      <xdr:nvPicPr>
        <xdr:cNvPr id="10" name="Picture 9" descr="消防団員">
          <a:extLst>
            <a:ext uri="{FF2B5EF4-FFF2-40B4-BE49-F238E27FC236}">
              <a16:creationId xmlns:a16="http://schemas.microsoft.com/office/drawing/2014/main" id="{E57F080B-EDA4-4F00-A603-E43DC159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5956184"/>
          <a:ext cx="1428370" cy="118512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448114</xdr:colOff>
      <xdr:row>30</xdr:row>
      <xdr:rowOff>82413</xdr:rowOff>
    </xdr:from>
    <xdr:ext cx="1390650" cy="1170680"/>
    <xdr:pic>
      <xdr:nvPicPr>
        <xdr:cNvPr id="11" name="Picture 10" descr="犯罪">
          <a:extLst>
            <a:ext uri="{FF2B5EF4-FFF2-40B4-BE49-F238E27FC236}">
              <a16:creationId xmlns:a16="http://schemas.microsoft.com/office/drawing/2014/main" id="{BAF63472-5DC8-4BA7-8944-32BB6832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254" y="5919333"/>
          <a:ext cx="1390650" cy="11706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457536</xdr:colOff>
      <xdr:row>30</xdr:row>
      <xdr:rowOff>89646</xdr:rowOff>
    </xdr:from>
    <xdr:ext cx="1376688" cy="1147036"/>
    <xdr:pic>
      <xdr:nvPicPr>
        <xdr:cNvPr id="12" name="Picture 11" descr="交通事故">
          <a:extLst>
            <a:ext uri="{FF2B5EF4-FFF2-40B4-BE49-F238E27FC236}">
              <a16:creationId xmlns:a16="http://schemas.microsoft.com/office/drawing/2014/main" id="{9AD88D4F-9B14-4F8E-AEF6-2949057DA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816" y="5926566"/>
          <a:ext cx="1376688" cy="114703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417292</xdr:colOff>
      <xdr:row>30</xdr:row>
      <xdr:rowOff>90461</xdr:rowOff>
    </xdr:from>
    <xdr:ext cx="1373408" cy="1155775"/>
    <xdr:pic>
      <xdr:nvPicPr>
        <xdr:cNvPr id="13" name="Picture 12" descr="救急車出動件数">
          <a:extLst>
            <a:ext uri="{FF2B5EF4-FFF2-40B4-BE49-F238E27FC236}">
              <a16:creationId xmlns:a16="http://schemas.microsoft.com/office/drawing/2014/main" id="{943D28D9-FF07-4F54-B00E-260C9B64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712" y="5927381"/>
          <a:ext cx="1373408" cy="11557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449900</xdr:colOff>
      <xdr:row>43</xdr:row>
      <xdr:rowOff>26558</xdr:rowOff>
    </xdr:from>
    <xdr:ext cx="1401631" cy="1172023"/>
    <xdr:pic>
      <xdr:nvPicPr>
        <xdr:cNvPr id="14" name="Picture 13" descr="ゴミ収集量">
          <a:extLst>
            <a:ext uri="{FF2B5EF4-FFF2-40B4-BE49-F238E27FC236}">
              <a16:creationId xmlns:a16="http://schemas.microsoft.com/office/drawing/2014/main" id="{740145CA-A7CB-43F1-A953-D6B5B602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900" y="8378078"/>
          <a:ext cx="1401631" cy="117202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493620</xdr:colOff>
      <xdr:row>43</xdr:row>
      <xdr:rowOff>91998</xdr:rowOff>
    </xdr:from>
    <xdr:ext cx="1373279" cy="1159923"/>
    <xdr:pic>
      <xdr:nvPicPr>
        <xdr:cNvPr id="15" name="Picture 14" descr="観光客入込数">
          <a:extLst>
            <a:ext uri="{FF2B5EF4-FFF2-40B4-BE49-F238E27FC236}">
              <a16:creationId xmlns:a16="http://schemas.microsoft.com/office/drawing/2014/main" id="{F6FEC4E5-81A4-4763-AD57-55943BE9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6760" y="8443518"/>
          <a:ext cx="1373279" cy="115992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572061</xdr:colOff>
      <xdr:row>43</xdr:row>
      <xdr:rowOff>116540</xdr:rowOff>
    </xdr:from>
    <xdr:ext cx="1386280" cy="1123727"/>
    <xdr:pic>
      <xdr:nvPicPr>
        <xdr:cNvPr id="16" name="Picture 15" descr="平均年齢">
          <a:extLst>
            <a:ext uri="{FF2B5EF4-FFF2-40B4-BE49-F238E27FC236}">
              <a16:creationId xmlns:a16="http://schemas.microsoft.com/office/drawing/2014/main" id="{B5F76691-D5A5-416A-AE58-CB3BC3EBE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8341" y="8468060"/>
          <a:ext cx="1386280" cy="112372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544508</xdr:colOff>
      <xdr:row>43</xdr:row>
      <xdr:rowOff>146124</xdr:rowOff>
    </xdr:from>
    <xdr:ext cx="1363850" cy="1151517"/>
    <xdr:pic>
      <xdr:nvPicPr>
        <xdr:cNvPr id="17" name="Picture 16" descr="運転免許人口">
          <a:extLst>
            <a:ext uri="{FF2B5EF4-FFF2-40B4-BE49-F238E27FC236}">
              <a16:creationId xmlns:a16="http://schemas.microsoft.com/office/drawing/2014/main" id="{92B740FD-5FC3-4E93-AA4C-0875FB498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3928" y="8497644"/>
          <a:ext cx="1363850" cy="115151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49"/>
  <sheetViews>
    <sheetView view="pageLayout" topLeftCell="A29" zoomScale="70" zoomScaleNormal="70" zoomScalePageLayoutView="70" workbookViewId="0">
      <selection activeCell="A37" sqref="A37"/>
    </sheetView>
  </sheetViews>
  <sheetFormatPr defaultRowHeight="18"/>
  <cols>
    <col min="1" max="1" width="12.796875" customWidth="1"/>
    <col min="2" max="9" width="13.09765625" customWidth="1"/>
  </cols>
  <sheetData>
    <row r="1" spans="1:9" ht="25.8" customHeight="1">
      <c r="A1" s="19" t="s">
        <v>44</v>
      </c>
      <c r="B1" s="20"/>
      <c r="C1" s="20"/>
      <c r="D1" s="20"/>
      <c r="E1" s="20"/>
      <c r="F1" s="20"/>
      <c r="G1" s="20"/>
      <c r="H1" s="20"/>
      <c r="I1" s="20"/>
    </row>
    <row r="2" spans="1:9" ht="21.6" customHeight="1" thickBot="1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21.6" customHeight="1" thickBot="1">
      <c r="A3" s="1070" t="s">
        <v>1</v>
      </c>
      <c r="B3" s="1071"/>
      <c r="C3" s="1072" t="s">
        <v>2</v>
      </c>
      <c r="D3" s="1073"/>
      <c r="E3" s="1073"/>
      <c r="F3" s="1073"/>
      <c r="G3" s="1073"/>
      <c r="H3" s="1073"/>
      <c r="I3" s="1071"/>
    </row>
    <row r="4" spans="1:9" ht="21.6" customHeight="1" thickTop="1">
      <c r="A4" s="1074">
        <v>20728</v>
      </c>
      <c r="B4" s="1075"/>
      <c r="C4" s="1078" t="s">
        <v>3</v>
      </c>
      <c r="D4" s="1078"/>
      <c r="E4" s="1078"/>
      <c r="F4" s="1078"/>
      <c r="G4" s="1078"/>
      <c r="H4" s="1078"/>
      <c r="I4" s="1079"/>
    </row>
    <row r="5" spans="1:9" ht="21.6" customHeight="1">
      <c r="A5" s="1076"/>
      <c r="B5" s="1077"/>
      <c r="C5" s="1078" t="s">
        <v>4</v>
      </c>
      <c r="D5" s="1078"/>
      <c r="E5" s="1078"/>
      <c r="F5" s="1078"/>
      <c r="G5" s="1078"/>
      <c r="H5" s="1078"/>
      <c r="I5" s="1079"/>
    </row>
    <row r="6" spans="1:9" ht="21.6" customHeight="1">
      <c r="A6" s="1058">
        <v>20910</v>
      </c>
      <c r="B6" s="1059"/>
      <c r="C6" s="1060" t="s">
        <v>5</v>
      </c>
      <c r="D6" s="1061"/>
      <c r="E6" s="1061"/>
      <c r="F6" s="1061"/>
      <c r="G6" s="1061"/>
      <c r="H6" s="1061"/>
      <c r="I6" s="1062"/>
    </row>
    <row r="7" spans="1:9" ht="21.6" customHeight="1">
      <c r="A7" s="1058">
        <v>22737</v>
      </c>
      <c r="B7" s="1059"/>
      <c r="C7" s="1060" t="s">
        <v>6</v>
      </c>
      <c r="D7" s="1061"/>
      <c r="E7" s="1061"/>
      <c r="F7" s="1061"/>
      <c r="G7" s="1061"/>
      <c r="H7" s="1061"/>
      <c r="I7" s="1062"/>
    </row>
    <row r="8" spans="1:9" ht="21.6" customHeight="1" thickBot="1">
      <c r="A8" s="1063">
        <v>38615</v>
      </c>
      <c r="B8" s="1064"/>
      <c r="C8" s="1065" t="s">
        <v>7</v>
      </c>
      <c r="D8" s="1066"/>
      <c r="E8" s="1066"/>
      <c r="F8" s="1066"/>
      <c r="G8" s="1066"/>
      <c r="H8" s="1066"/>
      <c r="I8" s="1067"/>
    </row>
    <row r="9" spans="1:9" ht="21.6" customHeight="1">
      <c r="A9" s="20"/>
      <c r="B9" s="20"/>
      <c r="C9" s="20"/>
      <c r="D9" s="20"/>
      <c r="E9" s="20"/>
      <c r="F9" s="20"/>
      <c r="G9" s="20"/>
      <c r="H9" s="20"/>
      <c r="I9" s="20"/>
    </row>
    <row r="10" spans="1:9" ht="21.6" customHeight="1" thickBot="1">
      <c r="A10" s="1034" t="s">
        <v>8</v>
      </c>
      <c r="B10" s="1068"/>
      <c r="C10" s="1068"/>
      <c r="D10" s="1068"/>
      <c r="E10" s="1068"/>
      <c r="F10" s="1068"/>
      <c r="G10" s="1068"/>
      <c r="H10" s="1068"/>
      <c r="I10" s="1068"/>
    </row>
    <row r="11" spans="1:9" ht="21.6" customHeight="1">
      <c r="A11" s="1054" t="s">
        <v>9</v>
      </c>
      <c r="B11" s="1056" t="s">
        <v>10</v>
      </c>
      <c r="C11" s="1056" t="s">
        <v>11</v>
      </c>
      <c r="D11" s="1056" t="s">
        <v>12</v>
      </c>
      <c r="E11" s="1056"/>
      <c r="F11" s="1056"/>
      <c r="G11" s="1056"/>
      <c r="H11" s="1056"/>
      <c r="I11" s="1057"/>
    </row>
    <row r="12" spans="1:9" ht="21.6" customHeight="1" thickBot="1">
      <c r="A12" s="1055"/>
      <c r="B12" s="1037"/>
      <c r="C12" s="1036"/>
      <c r="D12" s="1037" t="s">
        <v>13</v>
      </c>
      <c r="E12" s="1037"/>
      <c r="F12" s="1036" t="s">
        <v>14</v>
      </c>
      <c r="G12" s="1036"/>
      <c r="H12" s="1037" t="s">
        <v>15</v>
      </c>
      <c r="I12" s="1038"/>
    </row>
    <row r="13" spans="1:9" ht="21.6" customHeight="1" thickTop="1">
      <c r="A13" s="1039" t="s">
        <v>16</v>
      </c>
      <c r="B13" s="1042" t="s">
        <v>17</v>
      </c>
      <c r="C13" s="1045" t="s">
        <v>18</v>
      </c>
      <c r="D13" s="1046" t="s">
        <v>19</v>
      </c>
      <c r="E13" s="1047"/>
      <c r="F13" s="1047"/>
      <c r="G13" s="1047"/>
      <c r="H13" s="1047"/>
      <c r="I13" s="1048"/>
    </row>
    <row r="14" spans="1:9" ht="21.6" customHeight="1">
      <c r="A14" s="1040"/>
      <c r="B14" s="1043"/>
      <c r="C14" s="1043"/>
      <c r="D14" s="1049" t="s">
        <v>20</v>
      </c>
      <c r="E14" s="1049"/>
      <c r="F14" s="1049" t="s">
        <v>21</v>
      </c>
      <c r="G14" s="1049"/>
      <c r="H14" s="1049" t="s">
        <v>22</v>
      </c>
      <c r="I14" s="1050"/>
    </row>
    <row r="15" spans="1:9" ht="21.6" customHeight="1">
      <c r="A15" s="1040"/>
      <c r="B15" s="1043"/>
      <c r="C15" s="1043"/>
      <c r="D15" s="1051" t="s">
        <v>23</v>
      </c>
      <c r="E15" s="1052"/>
      <c r="F15" s="1052"/>
      <c r="G15" s="1052"/>
      <c r="H15" s="1052"/>
      <c r="I15" s="1053"/>
    </row>
    <row r="16" spans="1:9" ht="21.6" customHeight="1" thickBot="1">
      <c r="A16" s="1041"/>
      <c r="B16" s="1044"/>
      <c r="C16" s="1044"/>
      <c r="D16" s="1044" t="s">
        <v>24</v>
      </c>
      <c r="E16" s="1044"/>
      <c r="F16" s="1044" t="s">
        <v>25</v>
      </c>
      <c r="G16" s="1044"/>
      <c r="H16" s="1044" t="s">
        <v>26</v>
      </c>
      <c r="I16" s="1069"/>
    </row>
    <row r="17" spans="1:9" ht="21.6" customHeight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21.6" customHeight="1" thickBot="1">
      <c r="A18" s="1034" t="s">
        <v>27</v>
      </c>
      <c r="B18" s="1034"/>
      <c r="C18" s="1034"/>
      <c r="D18" s="1034"/>
      <c r="E18" s="1034"/>
      <c r="F18" s="1034"/>
      <c r="G18" s="1034"/>
      <c r="H18" s="1034"/>
      <c r="I18" s="44" t="s">
        <v>28</v>
      </c>
    </row>
    <row r="19" spans="1:9" ht="21.6" customHeight="1" thickBot="1">
      <c r="A19" s="1" t="s">
        <v>29</v>
      </c>
      <c r="B19" s="2" t="s">
        <v>30</v>
      </c>
      <c r="C19" s="3" t="s">
        <v>31</v>
      </c>
      <c r="D19" s="3" t="s">
        <v>32</v>
      </c>
      <c r="E19" s="3" t="s">
        <v>33</v>
      </c>
      <c r="F19" s="3" t="s">
        <v>34</v>
      </c>
      <c r="G19" s="3" t="s">
        <v>35</v>
      </c>
      <c r="H19" s="3" t="s">
        <v>36</v>
      </c>
      <c r="I19" s="4" t="s">
        <v>37</v>
      </c>
    </row>
    <row r="20" spans="1:9" ht="21.6" customHeight="1" thickTop="1">
      <c r="A20" s="5" t="s">
        <v>38</v>
      </c>
      <c r="B20" s="6">
        <v>496880000</v>
      </c>
      <c r="C20" s="7">
        <v>127792</v>
      </c>
      <c r="D20" s="8">
        <v>7275316</v>
      </c>
      <c r="E20" s="8">
        <v>1948101</v>
      </c>
      <c r="F20" s="8">
        <v>357194715</v>
      </c>
      <c r="G20" s="8">
        <v>359591</v>
      </c>
      <c r="H20" s="8">
        <v>2555618</v>
      </c>
      <c r="I20" s="9">
        <v>127418867</v>
      </c>
    </row>
    <row r="21" spans="1:9" ht="21.6" customHeight="1">
      <c r="A21" s="10" t="s">
        <v>39</v>
      </c>
      <c r="B21" s="11">
        <v>496880000</v>
      </c>
      <c r="C21" s="12">
        <v>127789</v>
      </c>
      <c r="D21" s="13">
        <v>7266845</v>
      </c>
      <c r="E21" s="13">
        <v>1942630</v>
      </c>
      <c r="F21" s="13">
        <v>357216523</v>
      </c>
      <c r="G21" s="13">
        <v>363134</v>
      </c>
      <c r="H21" s="13">
        <v>2568535</v>
      </c>
      <c r="I21" s="14">
        <v>127394544</v>
      </c>
    </row>
    <row r="22" spans="1:9" ht="21.6" customHeight="1">
      <c r="A22" s="10" t="s">
        <v>40</v>
      </c>
      <c r="B22" s="11">
        <v>496880000</v>
      </c>
      <c r="C22" s="12">
        <v>127789</v>
      </c>
      <c r="D22" s="13">
        <v>7298905</v>
      </c>
      <c r="E22" s="13">
        <v>1943324</v>
      </c>
      <c r="F22" s="13">
        <v>357167423</v>
      </c>
      <c r="G22" s="13">
        <v>363679</v>
      </c>
      <c r="H22" s="13">
        <v>2581468</v>
      </c>
      <c r="I22" s="14">
        <v>127397412</v>
      </c>
    </row>
    <row r="23" spans="1:9" ht="21.6" customHeight="1">
      <c r="A23" s="10" t="s">
        <v>41</v>
      </c>
      <c r="B23" s="15">
        <v>496880000</v>
      </c>
      <c r="C23" s="13">
        <v>127789</v>
      </c>
      <c r="D23" s="13">
        <v>7291304</v>
      </c>
      <c r="E23" s="13">
        <v>1940113</v>
      </c>
      <c r="F23" s="13">
        <v>357077047</v>
      </c>
      <c r="G23" s="13">
        <v>361022</v>
      </c>
      <c r="H23" s="13">
        <v>2630237</v>
      </c>
      <c r="I23" s="14">
        <v>127452488</v>
      </c>
    </row>
    <row r="24" spans="1:9" ht="21.6" customHeight="1" thickBot="1">
      <c r="A24" s="599" t="s">
        <v>42</v>
      </c>
      <c r="B24" s="600">
        <v>496880000</v>
      </c>
      <c r="C24" s="601">
        <v>127789</v>
      </c>
      <c r="D24" s="601">
        <v>7287949</v>
      </c>
      <c r="E24" s="601">
        <v>1933513</v>
      </c>
      <c r="F24" s="601">
        <v>356520055</v>
      </c>
      <c r="G24" s="601">
        <v>362226</v>
      </c>
      <c r="H24" s="601">
        <v>2641576</v>
      </c>
      <c r="I24" s="602">
        <v>128006892</v>
      </c>
    </row>
    <row r="25" spans="1:9" ht="21.6" customHeight="1">
      <c r="A25" s="16"/>
      <c r="B25" s="17"/>
      <c r="C25" s="17"/>
      <c r="D25" s="17"/>
      <c r="E25" s="17"/>
      <c r="F25" s="17"/>
      <c r="G25" s="1035" t="s">
        <v>43</v>
      </c>
      <c r="H25" s="1035"/>
      <c r="I25" s="1035"/>
    </row>
    <row r="26" spans="1:9" ht="21.6" customHeight="1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21.6" customHeight="1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21.6" customHeight="1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21.6" customHeight="1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21.6" customHeight="1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21.6" customHeight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21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21.6" customHeight="1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21.6" customHeight="1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21.6" customHeight="1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21.6" customHeight="1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21.6" customHeight="1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21.6" customHeight="1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21.6" customHeight="1">
      <c r="A39" s="18"/>
      <c r="B39" s="18"/>
      <c r="C39" s="18"/>
      <c r="D39" s="18"/>
      <c r="E39" s="18"/>
      <c r="F39" s="18"/>
      <c r="G39" s="18"/>
      <c r="H39" s="18"/>
      <c r="I39" s="18"/>
    </row>
    <row r="40" spans="1:9" ht="21.6" customHeight="1">
      <c r="A40" s="18"/>
      <c r="B40" s="18"/>
      <c r="C40" s="18"/>
      <c r="D40" s="18"/>
      <c r="E40" s="18"/>
      <c r="F40" s="18"/>
      <c r="G40" s="18"/>
      <c r="H40" s="18"/>
      <c r="I40" s="18"/>
    </row>
    <row r="41" spans="1:9" ht="21.6" customHeight="1">
      <c r="A41" s="18"/>
      <c r="B41" s="18"/>
      <c r="C41" s="18"/>
      <c r="D41" s="18"/>
      <c r="E41" s="18"/>
      <c r="F41" s="18"/>
      <c r="G41" s="18"/>
      <c r="H41" s="18"/>
      <c r="I41" s="18"/>
    </row>
    <row r="42" spans="1:9" ht="21.6" customHeight="1">
      <c r="A42" s="18"/>
      <c r="B42" s="18"/>
      <c r="C42" s="18"/>
      <c r="D42" s="18"/>
      <c r="E42" s="18"/>
      <c r="F42" s="18"/>
      <c r="G42" s="18"/>
      <c r="H42" s="18"/>
      <c r="I42" s="18"/>
    </row>
    <row r="43" spans="1:9" ht="21.6" customHeight="1">
      <c r="A43" s="18"/>
      <c r="B43" s="18"/>
      <c r="C43" s="18"/>
      <c r="D43" s="18"/>
      <c r="E43" s="18"/>
      <c r="F43" s="18"/>
      <c r="G43" s="18"/>
      <c r="H43" s="18"/>
      <c r="I43" s="18"/>
    </row>
    <row r="44" spans="1:9" ht="21.6" customHeight="1">
      <c r="A44" s="18"/>
      <c r="B44" s="18"/>
      <c r="C44" s="18"/>
      <c r="D44" s="18"/>
      <c r="E44" s="18"/>
      <c r="F44" s="18"/>
      <c r="G44" s="18"/>
      <c r="H44" s="18"/>
      <c r="I44" s="18"/>
    </row>
    <row r="45" spans="1:9" ht="21.6" customHeight="1">
      <c r="A45" s="18"/>
      <c r="B45" s="18"/>
      <c r="C45" s="18"/>
      <c r="D45" s="18"/>
      <c r="E45" s="18"/>
      <c r="F45" s="18"/>
      <c r="G45" s="18"/>
      <c r="H45" s="18"/>
      <c r="I45" s="18"/>
    </row>
    <row r="46" spans="1:9" ht="21.6" customHeight="1">
      <c r="A46" s="18"/>
      <c r="B46" s="18"/>
      <c r="C46" s="18"/>
      <c r="D46" s="18"/>
      <c r="E46" s="18"/>
      <c r="F46" s="18"/>
      <c r="G46" s="18"/>
      <c r="H46" s="18"/>
      <c r="I46" s="18"/>
    </row>
    <row r="47" spans="1:9" ht="21.6" customHeight="1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18"/>
      <c r="B48" s="18"/>
      <c r="C48" s="18"/>
      <c r="D48" s="18"/>
      <c r="E48" s="18"/>
      <c r="F48" s="18"/>
      <c r="G48" s="18"/>
      <c r="H48" s="18"/>
      <c r="I48" s="18"/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  <row r="51" spans="1:9">
      <c r="A51" s="18"/>
      <c r="B51" s="18"/>
      <c r="C51" s="18"/>
      <c r="D51" s="18"/>
      <c r="E51" s="18"/>
      <c r="F51" s="18"/>
      <c r="G51" s="18"/>
      <c r="H51" s="18"/>
      <c r="I51" s="18"/>
    </row>
    <row r="52" spans="1:9">
      <c r="A52" s="18"/>
      <c r="B52" s="18"/>
      <c r="C52" s="18"/>
      <c r="D52" s="18"/>
      <c r="E52" s="18"/>
      <c r="F52" s="18"/>
      <c r="G52" s="18"/>
      <c r="H52" s="18"/>
      <c r="I52" s="18"/>
    </row>
    <row r="53" spans="1:9">
      <c r="A53" s="18"/>
      <c r="B53" s="18"/>
      <c r="C53" s="18"/>
      <c r="D53" s="18"/>
      <c r="E53" s="18"/>
      <c r="F53" s="18"/>
      <c r="G53" s="18"/>
      <c r="H53" s="18"/>
      <c r="I53" s="18"/>
    </row>
    <row r="54" spans="1:9">
      <c r="A54" s="18"/>
      <c r="B54" s="18"/>
      <c r="C54" s="18"/>
      <c r="D54" s="18"/>
      <c r="E54" s="18"/>
      <c r="F54" s="18"/>
      <c r="G54" s="18"/>
      <c r="H54" s="18"/>
      <c r="I54" s="18"/>
    </row>
    <row r="55" spans="1:9">
      <c r="A55" s="18"/>
      <c r="B55" s="18"/>
      <c r="C55" s="18"/>
      <c r="D55" s="18"/>
      <c r="E55" s="18"/>
      <c r="F55" s="18"/>
      <c r="G55" s="18"/>
      <c r="H55" s="18"/>
      <c r="I55" s="18"/>
    </row>
    <row r="56" spans="1:9">
      <c r="A56" s="18"/>
      <c r="B56" s="18"/>
      <c r="C56" s="18"/>
      <c r="D56" s="18"/>
      <c r="E56" s="18"/>
      <c r="F56" s="18"/>
      <c r="G56" s="18"/>
      <c r="H56" s="18"/>
      <c r="I56" s="18"/>
    </row>
    <row r="57" spans="1:9">
      <c r="A57" s="18"/>
      <c r="B57" s="18"/>
      <c r="C57" s="18"/>
      <c r="D57" s="18"/>
      <c r="E57" s="18"/>
      <c r="F57" s="18"/>
      <c r="G57" s="18"/>
      <c r="H57" s="18"/>
      <c r="I57" s="18"/>
    </row>
    <row r="58" spans="1:9">
      <c r="A58" s="18"/>
      <c r="B58" s="18"/>
      <c r="C58" s="18"/>
      <c r="D58" s="18"/>
      <c r="E58" s="18"/>
      <c r="F58" s="18"/>
      <c r="G58" s="18"/>
      <c r="H58" s="18"/>
      <c r="I58" s="18"/>
    </row>
    <row r="59" spans="1:9">
      <c r="A59" s="18"/>
      <c r="B59" s="18"/>
      <c r="C59" s="18"/>
      <c r="D59" s="18"/>
      <c r="E59" s="18"/>
      <c r="F59" s="18"/>
      <c r="G59" s="18"/>
      <c r="H59" s="18"/>
      <c r="I59" s="18"/>
    </row>
    <row r="60" spans="1:9">
      <c r="A60" s="18"/>
      <c r="B60" s="18"/>
      <c r="C60" s="18"/>
      <c r="D60" s="18"/>
      <c r="E60" s="18"/>
      <c r="F60" s="18"/>
      <c r="G60" s="18"/>
      <c r="H60" s="18"/>
      <c r="I60" s="18"/>
    </row>
    <row r="61" spans="1:9">
      <c r="A61" s="18"/>
      <c r="B61" s="18"/>
      <c r="C61" s="18"/>
      <c r="D61" s="18"/>
      <c r="E61" s="18"/>
      <c r="F61" s="18"/>
      <c r="G61" s="18"/>
      <c r="H61" s="18"/>
      <c r="I61" s="18"/>
    </row>
    <row r="62" spans="1:9">
      <c r="A62" s="18"/>
      <c r="B62" s="18"/>
      <c r="C62" s="18"/>
      <c r="D62" s="18"/>
      <c r="E62" s="18"/>
      <c r="F62" s="18"/>
      <c r="G62" s="18"/>
      <c r="H62" s="18"/>
      <c r="I62" s="18"/>
    </row>
    <row r="63" spans="1:9">
      <c r="A63" s="18"/>
      <c r="B63" s="18"/>
      <c r="C63" s="18"/>
      <c r="D63" s="18"/>
      <c r="E63" s="18"/>
      <c r="F63" s="18"/>
      <c r="G63" s="18"/>
      <c r="H63" s="18"/>
      <c r="I63" s="18"/>
    </row>
    <row r="64" spans="1:9">
      <c r="A64" s="18"/>
      <c r="B64" s="18"/>
      <c r="C64" s="18"/>
      <c r="D64" s="18"/>
      <c r="E64" s="18"/>
      <c r="F64" s="18"/>
      <c r="G64" s="18"/>
      <c r="H64" s="18"/>
      <c r="I64" s="18"/>
    </row>
    <row r="65" spans="1:9">
      <c r="A65" s="18"/>
      <c r="B65" s="18"/>
      <c r="C65" s="18"/>
      <c r="D65" s="18"/>
      <c r="E65" s="18"/>
      <c r="F65" s="18"/>
      <c r="G65" s="18"/>
      <c r="H65" s="18"/>
      <c r="I65" s="18"/>
    </row>
    <row r="66" spans="1:9">
      <c r="A66" s="18"/>
      <c r="B66" s="18"/>
      <c r="C66" s="18"/>
      <c r="D66" s="18"/>
      <c r="E66" s="18"/>
      <c r="F66" s="18"/>
      <c r="G66" s="18"/>
      <c r="H66" s="18"/>
      <c r="I66" s="18"/>
    </row>
    <row r="67" spans="1:9">
      <c r="A67" s="18"/>
      <c r="B67" s="18"/>
      <c r="C67" s="18"/>
      <c r="D67" s="18"/>
      <c r="E67" s="18"/>
      <c r="F67" s="18"/>
      <c r="G67" s="18"/>
      <c r="H67" s="18"/>
      <c r="I67" s="18"/>
    </row>
    <row r="68" spans="1:9">
      <c r="A68" s="18"/>
      <c r="B68" s="18"/>
      <c r="C68" s="18"/>
      <c r="D68" s="18"/>
      <c r="E68" s="18"/>
      <c r="F68" s="18"/>
      <c r="G68" s="18"/>
      <c r="H68" s="18"/>
      <c r="I68" s="18"/>
    </row>
    <row r="69" spans="1:9">
      <c r="A69" s="18"/>
      <c r="B69" s="18"/>
      <c r="C69" s="18"/>
      <c r="D69" s="18"/>
      <c r="E69" s="18"/>
      <c r="F69" s="18"/>
      <c r="G69" s="18"/>
      <c r="H69" s="18"/>
      <c r="I69" s="18"/>
    </row>
    <row r="70" spans="1:9">
      <c r="A70" s="18"/>
      <c r="B70" s="18"/>
      <c r="C70" s="18"/>
      <c r="D70" s="18"/>
      <c r="E70" s="18"/>
      <c r="F70" s="18"/>
      <c r="G70" s="18"/>
      <c r="H70" s="18"/>
      <c r="I70" s="18"/>
    </row>
    <row r="71" spans="1:9">
      <c r="A71" s="18"/>
      <c r="B71" s="18"/>
      <c r="C71" s="18"/>
      <c r="D71" s="18"/>
      <c r="E71" s="18"/>
      <c r="F71" s="18"/>
      <c r="G71" s="18"/>
      <c r="H71" s="18"/>
      <c r="I71" s="18"/>
    </row>
    <row r="72" spans="1:9">
      <c r="A72" s="18"/>
      <c r="B72" s="18"/>
      <c r="C72" s="18"/>
      <c r="D72" s="18"/>
      <c r="E72" s="18"/>
      <c r="F72" s="18"/>
      <c r="G72" s="18"/>
      <c r="H72" s="18"/>
      <c r="I72" s="18"/>
    </row>
    <row r="73" spans="1:9">
      <c r="A73" s="18"/>
      <c r="B73" s="18"/>
      <c r="C73" s="18"/>
      <c r="D73" s="18"/>
      <c r="E73" s="18"/>
      <c r="F73" s="18"/>
      <c r="G73" s="18"/>
      <c r="H73" s="18"/>
      <c r="I73" s="18"/>
    </row>
    <row r="74" spans="1:9">
      <c r="A74" s="18"/>
      <c r="B74" s="18"/>
      <c r="C74" s="18"/>
      <c r="D74" s="18"/>
      <c r="E74" s="18"/>
      <c r="F74" s="18"/>
      <c r="G74" s="18"/>
      <c r="H74" s="18"/>
      <c r="I74" s="18"/>
    </row>
    <row r="75" spans="1:9">
      <c r="A75" s="18"/>
      <c r="B75" s="18"/>
      <c r="C75" s="18"/>
      <c r="D75" s="18"/>
      <c r="E75" s="18"/>
      <c r="F75" s="18"/>
      <c r="G75" s="18"/>
      <c r="H75" s="18"/>
      <c r="I75" s="18"/>
    </row>
    <row r="76" spans="1:9">
      <c r="A76" s="18"/>
      <c r="B76" s="18"/>
      <c r="C76" s="18"/>
      <c r="D76" s="18"/>
      <c r="E76" s="18"/>
      <c r="F76" s="18"/>
      <c r="G76" s="18"/>
      <c r="H76" s="18"/>
      <c r="I76" s="18"/>
    </row>
    <row r="77" spans="1:9">
      <c r="A77" s="18"/>
      <c r="B77" s="18"/>
      <c r="C77" s="18"/>
      <c r="D77" s="18"/>
      <c r="E77" s="18"/>
      <c r="F77" s="18"/>
      <c r="G77" s="18"/>
      <c r="H77" s="18"/>
      <c r="I77" s="18"/>
    </row>
    <row r="78" spans="1:9">
      <c r="A78" s="18"/>
      <c r="B78" s="18"/>
      <c r="C78" s="18"/>
      <c r="D78" s="18"/>
      <c r="E78" s="18"/>
      <c r="F78" s="18"/>
      <c r="G78" s="18"/>
      <c r="H78" s="18"/>
      <c r="I78" s="18"/>
    </row>
    <row r="79" spans="1:9">
      <c r="A79" s="18"/>
      <c r="B79" s="18"/>
      <c r="C79" s="18"/>
      <c r="D79" s="18"/>
      <c r="E79" s="18"/>
      <c r="F79" s="18"/>
      <c r="G79" s="18"/>
      <c r="H79" s="18"/>
      <c r="I79" s="18"/>
    </row>
    <row r="80" spans="1:9">
      <c r="A80" s="18"/>
      <c r="B80" s="18"/>
      <c r="C80" s="18"/>
      <c r="D80" s="18"/>
      <c r="E80" s="18"/>
      <c r="F80" s="18"/>
      <c r="G80" s="18"/>
      <c r="H80" s="18"/>
      <c r="I80" s="18"/>
    </row>
    <row r="81" spans="1:9">
      <c r="A81" s="18"/>
      <c r="B81" s="18"/>
      <c r="C81" s="18"/>
      <c r="D81" s="18"/>
      <c r="E81" s="18"/>
      <c r="F81" s="18"/>
      <c r="G81" s="18"/>
      <c r="H81" s="18"/>
      <c r="I81" s="18"/>
    </row>
    <row r="82" spans="1:9">
      <c r="A82" s="18"/>
      <c r="B82" s="18"/>
      <c r="C82" s="18"/>
      <c r="D82" s="18"/>
      <c r="E82" s="18"/>
      <c r="F82" s="18"/>
      <c r="G82" s="18"/>
      <c r="H82" s="18"/>
      <c r="I82" s="18"/>
    </row>
    <row r="83" spans="1:9">
      <c r="A83" s="18"/>
      <c r="B83" s="18"/>
      <c r="C83" s="18"/>
      <c r="D83" s="18"/>
      <c r="E83" s="18"/>
      <c r="F83" s="18"/>
      <c r="G83" s="18"/>
      <c r="H83" s="18"/>
      <c r="I83" s="18"/>
    </row>
    <row r="84" spans="1:9">
      <c r="A84" s="18"/>
      <c r="B84" s="18"/>
      <c r="C84" s="18"/>
      <c r="D84" s="18"/>
      <c r="E84" s="18"/>
      <c r="F84" s="18"/>
      <c r="G84" s="18"/>
      <c r="H84" s="18"/>
      <c r="I84" s="18"/>
    </row>
    <row r="85" spans="1:9">
      <c r="A85" s="18"/>
      <c r="B85" s="18"/>
      <c r="C85" s="18"/>
      <c r="D85" s="18"/>
      <c r="E85" s="18"/>
      <c r="F85" s="18"/>
      <c r="G85" s="18"/>
      <c r="H85" s="18"/>
      <c r="I85" s="18"/>
    </row>
    <row r="86" spans="1:9">
      <c r="A86" s="18"/>
      <c r="B86" s="18"/>
      <c r="C86" s="18"/>
      <c r="D86" s="18"/>
      <c r="E86" s="18"/>
      <c r="F86" s="18"/>
      <c r="G86" s="18"/>
      <c r="H86" s="18"/>
      <c r="I86" s="18"/>
    </row>
    <row r="87" spans="1:9">
      <c r="A87" s="18"/>
      <c r="B87" s="18"/>
      <c r="C87" s="18"/>
      <c r="D87" s="18"/>
      <c r="E87" s="18"/>
      <c r="F87" s="18"/>
      <c r="G87" s="18"/>
      <c r="H87" s="18"/>
      <c r="I87" s="18"/>
    </row>
    <row r="88" spans="1:9">
      <c r="A88" s="18"/>
      <c r="B88" s="18"/>
      <c r="C88" s="18"/>
      <c r="D88" s="18"/>
      <c r="E88" s="18"/>
      <c r="F88" s="18"/>
      <c r="G88" s="18"/>
      <c r="H88" s="18"/>
      <c r="I88" s="18"/>
    </row>
    <row r="89" spans="1:9">
      <c r="A89" s="18"/>
      <c r="B89" s="18"/>
      <c r="C89" s="18"/>
      <c r="D89" s="18"/>
      <c r="E89" s="18"/>
      <c r="F89" s="18"/>
      <c r="G89" s="18"/>
      <c r="H89" s="18"/>
      <c r="I89" s="18"/>
    </row>
    <row r="90" spans="1:9">
      <c r="A90" s="18"/>
      <c r="B90" s="18"/>
      <c r="C90" s="18"/>
      <c r="D90" s="18"/>
      <c r="E90" s="18"/>
      <c r="F90" s="18"/>
      <c r="G90" s="18"/>
      <c r="H90" s="18"/>
      <c r="I90" s="18"/>
    </row>
    <row r="91" spans="1:9">
      <c r="A91" s="18"/>
      <c r="B91" s="18"/>
      <c r="C91" s="18"/>
      <c r="D91" s="18"/>
      <c r="E91" s="18"/>
      <c r="F91" s="18"/>
      <c r="G91" s="18"/>
      <c r="H91" s="18"/>
      <c r="I91" s="18"/>
    </row>
    <row r="92" spans="1:9">
      <c r="A92" s="18"/>
      <c r="B92" s="18"/>
      <c r="C92" s="18"/>
      <c r="D92" s="18"/>
      <c r="E92" s="18"/>
      <c r="F92" s="18"/>
      <c r="G92" s="18"/>
      <c r="H92" s="18"/>
      <c r="I92" s="18"/>
    </row>
    <row r="93" spans="1:9">
      <c r="A93" s="18"/>
      <c r="B93" s="18"/>
      <c r="C93" s="18"/>
      <c r="D93" s="18"/>
      <c r="E93" s="18"/>
      <c r="F93" s="18"/>
      <c r="G93" s="18"/>
      <c r="H93" s="18"/>
      <c r="I93" s="18"/>
    </row>
    <row r="94" spans="1:9">
      <c r="A94" s="18"/>
      <c r="B94" s="18"/>
      <c r="C94" s="18"/>
      <c r="D94" s="18"/>
      <c r="E94" s="18"/>
      <c r="F94" s="18"/>
      <c r="G94" s="18"/>
      <c r="H94" s="18"/>
      <c r="I94" s="18"/>
    </row>
    <row r="95" spans="1:9">
      <c r="A95" s="18"/>
      <c r="B95" s="18"/>
      <c r="C95" s="18"/>
      <c r="D95" s="18"/>
      <c r="E95" s="18"/>
      <c r="F95" s="18"/>
      <c r="G95" s="18"/>
      <c r="H95" s="18"/>
      <c r="I95" s="18"/>
    </row>
    <row r="96" spans="1:9">
      <c r="A96" s="18"/>
      <c r="B96" s="18"/>
      <c r="C96" s="18"/>
      <c r="D96" s="18"/>
      <c r="E96" s="18"/>
      <c r="F96" s="18"/>
      <c r="G96" s="18"/>
      <c r="H96" s="18"/>
      <c r="I96" s="18"/>
    </row>
    <row r="97" spans="1:9">
      <c r="A97" s="18"/>
      <c r="B97" s="18"/>
      <c r="C97" s="18"/>
      <c r="D97" s="18"/>
      <c r="E97" s="18"/>
      <c r="F97" s="18"/>
      <c r="G97" s="18"/>
      <c r="H97" s="18"/>
      <c r="I97" s="18"/>
    </row>
    <row r="98" spans="1:9">
      <c r="A98" s="18"/>
      <c r="B98" s="18"/>
      <c r="C98" s="18"/>
      <c r="D98" s="18"/>
      <c r="E98" s="18"/>
      <c r="F98" s="18"/>
      <c r="G98" s="18"/>
      <c r="H98" s="18"/>
      <c r="I98" s="18"/>
    </row>
    <row r="99" spans="1:9">
      <c r="A99" s="18"/>
      <c r="B99" s="18"/>
      <c r="C99" s="18"/>
      <c r="D99" s="18"/>
      <c r="E99" s="18"/>
      <c r="F99" s="18"/>
      <c r="G99" s="18"/>
      <c r="H99" s="18"/>
      <c r="I99" s="18"/>
    </row>
    <row r="100" spans="1:9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>
      <c r="A101" s="18"/>
      <c r="B101" s="18"/>
      <c r="C101" s="18"/>
      <c r="D101" s="18"/>
      <c r="E101" s="18"/>
      <c r="F101" s="18"/>
      <c r="G101" s="18"/>
      <c r="H101" s="18"/>
      <c r="I101" s="18"/>
    </row>
    <row r="102" spans="1:9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>
      <c r="A103" s="18"/>
      <c r="B103" s="18"/>
      <c r="C103" s="18"/>
      <c r="D103" s="18"/>
      <c r="E103" s="18"/>
      <c r="F103" s="18"/>
      <c r="G103" s="18"/>
      <c r="H103" s="18"/>
      <c r="I103" s="18"/>
    </row>
    <row r="104" spans="1:9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>
      <c r="A105" s="18"/>
      <c r="B105" s="18"/>
      <c r="C105" s="18"/>
      <c r="D105" s="18"/>
      <c r="E105" s="18"/>
      <c r="F105" s="18"/>
      <c r="G105" s="18"/>
      <c r="H105" s="18"/>
      <c r="I105" s="18"/>
    </row>
    <row r="106" spans="1:9">
      <c r="A106" s="18"/>
      <c r="B106" s="18"/>
      <c r="C106" s="18"/>
      <c r="D106" s="18"/>
      <c r="E106" s="18"/>
      <c r="F106" s="18"/>
      <c r="G106" s="18"/>
      <c r="H106" s="18"/>
      <c r="I106" s="18"/>
    </row>
    <row r="107" spans="1:9">
      <c r="A107" s="18"/>
      <c r="B107" s="18"/>
      <c r="C107" s="18"/>
      <c r="D107" s="18"/>
      <c r="E107" s="18"/>
      <c r="F107" s="18"/>
      <c r="G107" s="18"/>
      <c r="H107" s="18"/>
      <c r="I107" s="18"/>
    </row>
    <row r="108" spans="1:9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>
      <c r="A109" s="18"/>
      <c r="B109" s="18"/>
      <c r="C109" s="18"/>
      <c r="D109" s="18"/>
      <c r="E109" s="18"/>
      <c r="F109" s="18"/>
      <c r="G109" s="18"/>
      <c r="H109" s="18"/>
      <c r="I109" s="18"/>
    </row>
    <row r="110" spans="1:9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>
      <c r="A111" s="18"/>
      <c r="B111" s="18"/>
      <c r="C111" s="18"/>
      <c r="D111" s="18"/>
      <c r="E111" s="18"/>
      <c r="F111" s="18"/>
      <c r="G111" s="18"/>
      <c r="H111" s="18"/>
      <c r="I111" s="18"/>
    </row>
    <row r="112" spans="1:9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>
      <c r="A113" s="18"/>
      <c r="B113" s="18"/>
      <c r="C113" s="18"/>
      <c r="D113" s="18"/>
      <c r="E113" s="18"/>
      <c r="F113" s="18"/>
      <c r="G113" s="18"/>
      <c r="H113" s="18"/>
      <c r="I113" s="18"/>
    </row>
    <row r="114" spans="1:9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>
      <c r="A115" s="18"/>
      <c r="B115" s="18"/>
      <c r="C115" s="18"/>
      <c r="D115" s="18"/>
      <c r="E115" s="18"/>
      <c r="F115" s="18"/>
      <c r="G115" s="18"/>
      <c r="H115" s="18"/>
      <c r="I115" s="18"/>
    </row>
    <row r="116" spans="1:9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>
      <c r="A117" s="18"/>
      <c r="B117" s="18"/>
      <c r="C117" s="18"/>
      <c r="D117" s="18"/>
      <c r="E117" s="18"/>
      <c r="F117" s="18"/>
      <c r="G117" s="18"/>
      <c r="H117" s="18"/>
      <c r="I117" s="18"/>
    </row>
    <row r="118" spans="1:9">
      <c r="A118" s="18"/>
      <c r="B118" s="18"/>
      <c r="C118" s="18"/>
      <c r="D118" s="18"/>
      <c r="E118" s="18"/>
      <c r="F118" s="18"/>
      <c r="G118" s="18"/>
      <c r="H118" s="18"/>
      <c r="I118" s="18"/>
    </row>
    <row r="119" spans="1:9">
      <c r="A119" s="18"/>
      <c r="B119" s="18"/>
      <c r="C119" s="18"/>
      <c r="D119" s="18"/>
      <c r="E119" s="18"/>
      <c r="F119" s="18"/>
      <c r="G119" s="18"/>
      <c r="H119" s="18"/>
      <c r="I119" s="18"/>
    </row>
    <row r="120" spans="1:9">
      <c r="A120" s="18"/>
      <c r="B120" s="18"/>
      <c r="C120" s="18"/>
      <c r="D120" s="18"/>
      <c r="E120" s="18"/>
      <c r="F120" s="18"/>
      <c r="G120" s="18"/>
      <c r="H120" s="18"/>
      <c r="I120" s="18"/>
    </row>
    <row r="121" spans="1:9">
      <c r="A121" s="18"/>
      <c r="B121" s="18"/>
      <c r="C121" s="18"/>
      <c r="D121" s="18"/>
      <c r="E121" s="18"/>
      <c r="F121" s="18"/>
      <c r="G121" s="18"/>
      <c r="H121" s="18"/>
      <c r="I121" s="18"/>
    </row>
    <row r="122" spans="1:9">
      <c r="A122" s="18"/>
      <c r="B122" s="18"/>
      <c r="C122" s="18"/>
      <c r="D122" s="18"/>
      <c r="E122" s="18"/>
      <c r="F122" s="18"/>
      <c r="G122" s="18"/>
      <c r="H122" s="18"/>
      <c r="I122" s="18"/>
    </row>
    <row r="123" spans="1:9">
      <c r="A123" s="18"/>
      <c r="B123" s="18"/>
      <c r="C123" s="18"/>
      <c r="D123" s="18"/>
      <c r="E123" s="18"/>
      <c r="F123" s="18"/>
      <c r="G123" s="18"/>
      <c r="H123" s="18"/>
      <c r="I123" s="18"/>
    </row>
    <row r="124" spans="1:9">
      <c r="A124" s="18"/>
      <c r="B124" s="18"/>
      <c r="C124" s="18"/>
      <c r="D124" s="18"/>
      <c r="E124" s="18"/>
      <c r="F124" s="18"/>
      <c r="G124" s="18"/>
      <c r="H124" s="18"/>
      <c r="I124" s="18"/>
    </row>
    <row r="125" spans="1:9">
      <c r="A125" s="18"/>
      <c r="B125" s="18"/>
      <c r="C125" s="18"/>
      <c r="D125" s="18"/>
      <c r="E125" s="18"/>
      <c r="F125" s="18"/>
      <c r="G125" s="18"/>
      <c r="H125" s="18"/>
      <c r="I125" s="18"/>
    </row>
    <row r="126" spans="1:9">
      <c r="A126" s="18"/>
      <c r="B126" s="18"/>
      <c r="C126" s="18"/>
      <c r="D126" s="18"/>
      <c r="E126" s="18"/>
      <c r="F126" s="18"/>
      <c r="G126" s="18"/>
      <c r="H126" s="18"/>
      <c r="I126" s="18"/>
    </row>
    <row r="127" spans="1:9">
      <c r="A127" s="18"/>
      <c r="B127" s="18"/>
      <c r="C127" s="18"/>
      <c r="D127" s="18"/>
      <c r="E127" s="18"/>
      <c r="F127" s="18"/>
      <c r="G127" s="18"/>
      <c r="H127" s="18"/>
      <c r="I127" s="18"/>
    </row>
    <row r="128" spans="1:9">
      <c r="A128" s="18"/>
      <c r="B128" s="18"/>
      <c r="C128" s="18"/>
      <c r="D128" s="18"/>
      <c r="E128" s="18"/>
      <c r="F128" s="18"/>
      <c r="G128" s="18"/>
      <c r="H128" s="18"/>
      <c r="I128" s="18"/>
    </row>
    <row r="129" spans="1:9">
      <c r="A129" s="18"/>
      <c r="B129" s="18"/>
      <c r="C129" s="18"/>
      <c r="D129" s="18"/>
      <c r="E129" s="18"/>
      <c r="F129" s="18"/>
      <c r="G129" s="18"/>
      <c r="H129" s="18"/>
      <c r="I129" s="18"/>
    </row>
    <row r="130" spans="1:9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>
      <c r="A131" s="18"/>
      <c r="B131" s="18"/>
      <c r="C131" s="18"/>
      <c r="D131" s="18"/>
      <c r="E131" s="18"/>
      <c r="F131" s="18"/>
      <c r="G131" s="18"/>
      <c r="H131" s="18"/>
      <c r="I131" s="18"/>
    </row>
    <row r="132" spans="1:9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>
      <c r="A133" s="18"/>
      <c r="B133" s="18"/>
      <c r="C133" s="18"/>
      <c r="D133" s="18"/>
      <c r="E133" s="18"/>
      <c r="F133" s="18"/>
      <c r="G133" s="18"/>
      <c r="H133" s="18"/>
      <c r="I133" s="18"/>
    </row>
    <row r="134" spans="1:9">
      <c r="A134" s="18"/>
      <c r="B134" s="18"/>
      <c r="C134" s="18"/>
      <c r="D134" s="18"/>
      <c r="E134" s="18"/>
      <c r="F134" s="18"/>
      <c r="G134" s="18"/>
      <c r="H134" s="18"/>
      <c r="I134" s="18"/>
    </row>
    <row r="135" spans="1:9">
      <c r="A135" s="18"/>
      <c r="B135" s="18"/>
      <c r="C135" s="18"/>
      <c r="D135" s="18"/>
      <c r="E135" s="18"/>
      <c r="F135" s="18"/>
      <c r="G135" s="18"/>
      <c r="H135" s="18"/>
      <c r="I135" s="18"/>
    </row>
    <row r="136" spans="1:9">
      <c r="A136" s="18"/>
      <c r="B136" s="18"/>
      <c r="C136" s="18"/>
      <c r="D136" s="18"/>
      <c r="E136" s="18"/>
      <c r="F136" s="18"/>
      <c r="G136" s="18"/>
      <c r="H136" s="18"/>
      <c r="I136" s="18"/>
    </row>
    <row r="137" spans="1:9">
      <c r="A137" s="18"/>
      <c r="B137" s="18"/>
      <c r="C137" s="18"/>
      <c r="D137" s="18"/>
      <c r="E137" s="18"/>
      <c r="F137" s="18"/>
      <c r="G137" s="18"/>
      <c r="H137" s="18"/>
      <c r="I137" s="18"/>
    </row>
    <row r="138" spans="1:9">
      <c r="A138" s="18"/>
      <c r="B138" s="18"/>
      <c r="C138" s="18"/>
      <c r="D138" s="18"/>
      <c r="E138" s="18"/>
      <c r="F138" s="18"/>
      <c r="G138" s="18"/>
      <c r="H138" s="18"/>
      <c r="I138" s="18"/>
    </row>
    <row r="139" spans="1:9">
      <c r="A139" s="18"/>
      <c r="B139" s="18"/>
      <c r="C139" s="18"/>
      <c r="D139" s="18"/>
      <c r="E139" s="18"/>
      <c r="F139" s="18"/>
      <c r="G139" s="18"/>
      <c r="H139" s="18"/>
      <c r="I139" s="18"/>
    </row>
    <row r="140" spans="1:9">
      <c r="A140" s="18"/>
      <c r="B140" s="18"/>
      <c r="C140" s="18"/>
      <c r="D140" s="18"/>
      <c r="E140" s="18"/>
      <c r="F140" s="18"/>
      <c r="G140" s="18"/>
      <c r="H140" s="18"/>
      <c r="I140" s="18"/>
    </row>
    <row r="141" spans="1:9">
      <c r="A141" s="18"/>
      <c r="B141" s="18"/>
      <c r="C141" s="18"/>
      <c r="D141" s="18"/>
      <c r="E141" s="18"/>
      <c r="F141" s="18"/>
      <c r="G141" s="18"/>
      <c r="H141" s="18"/>
      <c r="I141" s="18"/>
    </row>
    <row r="142" spans="1:9">
      <c r="A142" s="18"/>
      <c r="B142" s="18"/>
      <c r="C142" s="18"/>
      <c r="D142" s="18"/>
      <c r="E142" s="18"/>
      <c r="F142" s="18"/>
      <c r="G142" s="18"/>
      <c r="H142" s="18"/>
      <c r="I142" s="18"/>
    </row>
    <row r="143" spans="1:9">
      <c r="A143" s="18"/>
      <c r="B143" s="18"/>
      <c r="C143" s="18"/>
      <c r="D143" s="18"/>
      <c r="E143" s="18"/>
      <c r="F143" s="18"/>
      <c r="G143" s="18"/>
      <c r="H143" s="18"/>
      <c r="I143" s="18"/>
    </row>
    <row r="144" spans="1:9">
      <c r="A144" s="18"/>
      <c r="B144" s="18"/>
      <c r="C144" s="18"/>
      <c r="D144" s="18"/>
      <c r="E144" s="18"/>
      <c r="F144" s="18"/>
      <c r="G144" s="18"/>
      <c r="H144" s="18"/>
      <c r="I144" s="18"/>
    </row>
    <row r="145" spans="1:9">
      <c r="A145" s="18"/>
      <c r="B145" s="18"/>
      <c r="C145" s="18"/>
      <c r="D145" s="18"/>
      <c r="E145" s="18"/>
      <c r="F145" s="18"/>
      <c r="G145" s="18"/>
      <c r="H145" s="18"/>
      <c r="I145" s="18"/>
    </row>
    <row r="146" spans="1:9">
      <c r="A146" s="18"/>
      <c r="B146" s="18"/>
      <c r="C146" s="18"/>
      <c r="D146" s="18"/>
      <c r="E146" s="18"/>
      <c r="F146" s="18"/>
      <c r="G146" s="18"/>
      <c r="H146" s="18"/>
      <c r="I146" s="18"/>
    </row>
    <row r="147" spans="1:9">
      <c r="A147" s="18"/>
      <c r="B147" s="18"/>
      <c r="C147" s="18"/>
      <c r="D147" s="18"/>
      <c r="E147" s="18"/>
      <c r="F147" s="18"/>
      <c r="G147" s="18"/>
      <c r="H147" s="18"/>
      <c r="I147" s="18"/>
    </row>
    <row r="148" spans="1:9">
      <c r="A148" s="18"/>
      <c r="B148" s="18"/>
      <c r="C148" s="18"/>
      <c r="D148" s="18"/>
      <c r="E148" s="18"/>
      <c r="F148" s="18"/>
      <c r="G148" s="18"/>
      <c r="H148" s="18"/>
      <c r="I148" s="18"/>
    </row>
    <row r="149" spans="1:9">
      <c r="A149" s="18"/>
      <c r="B149" s="18"/>
      <c r="C149" s="18"/>
      <c r="D149" s="18"/>
      <c r="E149" s="18"/>
      <c r="F149" s="18"/>
      <c r="G149" s="18"/>
      <c r="H149" s="18"/>
      <c r="I149" s="18"/>
    </row>
  </sheetData>
  <mergeCells count="32">
    <mergeCell ref="A6:B6"/>
    <mergeCell ref="C6:I6"/>
    <mergeCell ref="A3:B3"/>
    <mergeCell ref="C3:I3"/>
    <mergeCell ref="A4:B5"/>
    <mergeCell ref="C4:I4"/>
    <mergeCell ref="C5:I5"/>
    <mergeCell ref="D12:E12"/>
    <mergeCell ref="D16:E16"/>
    <mergeCell ref="A7:B7"/>
    <mergeCell ref="C7:I7"/>
    <mergeCell ref="A8:B8"/>
    <mergeCell ref="C8:I8"/>
    <mergeCell ref="A10:I10"/>
    <mergeCell ref="F16:G16"/>
    <mergeCell ref="H16:I16"/>
    <mergeCell ref="A18:H18"/>
    <mergeCell ref="G25:I25"/>
    <mergeCell ref="F12:G12"/>
    <mergeCell ref="H12:I12"/>
    <mergeCell ref="A13:A16"/>
    <mergeCell ref="B13:B16"/>
    <mergeCell ref="C13:C16"/>
    <mergeCell ref="D13:I13"/>
    <mergeCell ref="D14:E14"/>
    <mergeCell ref="F14:G14"/>
    <mergeCell ref="H14:I14"/>
    <mergeCell ref="D15:I15"/>
    <mergeCell ref="A11:A12"/>
    <mergeCell ref="B11:B12"/>
    <mergeCell ref="C11:C12"/>
    <mergeCell ref="D11:I11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rowBreaks count="1" manualBreakCount="1">
    <brk id="47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13EA-4F02-4B87-9F9A-E47435E99AC6}">
  <sheetPr codeName="Sheet10"/>
  <dimension ref="A1:S39"/>
  <sheetViews>
    <sheetView view="pageLayout" topLeftCell="A14" zoomScale="70" zoomScaleNormal="70" zoomScaleSheetLayoutView="70" zoomScalePageLayoutView="70" workbookViewId="0">
      <selection activeCell="E45" sqref="E45"/>
    </sheetView>
  </sheetViews>
  <sheetFormatPr defaultRowHeight="18"/>
  <cols>
    <col min="1" max="1" width="9.8984375" customWidth="1"/>
    <col min="2" max="19" width="5.69921875" customWidth="1"/>
  </cols>
  <sheetData>
    <row r="1" spans="1:19" ht="28.2" customHeight="1" thickBot="1">
      <c r="A1" s="20" t="s">
        <v>359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48" t="s">
        <v>113</v>
      </c>
      <c r="Q1" s="20"/>
      <c r="R1" s="20"/>
      <c r="S1" s="20"/>
    </row>
    <row r="2" spans="1:19" ht="15" customHeight="1">
      <c r="A2" s="1108"/>
      <c r="B2" s="1294" t="s">
        <v>286</v>
      </c>
      <c r="C2" s="1166"/>
      <c r="D2" s="1167"/>
      <c r="E2" s="1294" t="s">
        <v>360</v>
      </c>
      <c r="F2" s="1166"/>
      <c r="G2" s="1166"/>
      <c r="H2" s="1166" t="s">
        <v>361</v>
      </c>
      <c r="I2" s="1166"/>
      <c r="J2" s="1166"/>
      <c r="K2" s="1166" t="s">
        <v>362</v>
      </c>
      <c r="L2" s="1166"/>
      <c r="M2" s="1166"/>
      <c r="N2" s="1281" t="s">
        <v>348</v>
      </c>
      <c r="O2" s="1281"/>
      <c r="P2" s="1282"/>
      <c r="Q2" s="20"/>
      <c r="R2" s="20"/>
      <c r="S2" s="20"/>
    </row>
    <row r="3" spans="1:19" ht="10.8" customHeight="1">
      <c r="A3" s="1293"/>
      <c r="B3" s="1295"/>
      <c r="C3" s="1187"/>
      <c r="D3" s="1188"/>
      <c r="E3" s="1295"/>
      <c r="F3" s="1187"/>
      <c r="G3" s="1187"/>
      <c r="H3" s="1187"/>
      <c r="I3" s="1187"/>
      <c r="J3" s="1187"/>
      <c r="K3" s="1187"/>
      <c r="L3" s="1187"/>
      <c r="M3" s="1187"/>
      <c r="N3" s="1283"/>
      <c r="O3" s="1283"/>
      <c r="P3" s="1084"/>
      <c r="Q3" s="20"/>
      <c r="R3" s="20"/>
      <c r="S3" s="20"/>
    </row>
    <row r="4" spans="1:19" ht="25.8" customHeight="1" thickBot="1">
      <c r="A4" s="1109"/>
      <c r="B4" s="190" t="s">
        <v>158</v>
      </c>
      <c r="C4" s="191" t="s">
        <v>160</v>
      </c>
      <c r="D4" s="192" t="s">
        <v>161</v>
      </c>
      <c r="E4" s="193" t="s">
        <v>158</v>
      </c>
      <c r="F4" s="191" t="s">
        <v>160</v>
      </c>
      <c r="G4" s="191" t="s">
        <v>161</v>
      </c>
      <c r="H4" s="191" t="s">
        <v>158</v>
      </c>
      <c r="I4" s="191" t="s">
        <v>160</v>
      </c>
      <c r="J4" s="191" t="s">
        <v>161</v>
      </c>
      <c r="K4" s="191" t="s">
        <v>158</v>
      </c>
      <c r="L4" s="191" t="s">
        <v>160</v>
      </c>
      <c r="M4" s="191" t="s">
        <v>161</v>
      </c>
      <c r="N4" s="191" t="s">
        <v>158</v>
      </c>
      <c r="O4" s="191" t="s">
        <v>160</v>
      </c>
      <c r="P4" s="192" t="s">
        <v>161</v>
      </c>
      <c r="Q4" s="20"/>
      <c r="R4" s="20"/>
      <c r="S4" s="20"/>
    </row>
    <row r="5" spans="1:19" ht="28.2" customHeight="1" thickTop="1">
      <c r="A5" s="61" t="s">
        <v>286</v>
      </c>
      <c r="B5" s="194">
        <f>SUM(D5+C5)</f>
        <v>3242</v>
      </c>
      <c r="C5" s="195">
        <v>1811</v>
      </c>
      <c r="D5" s="196">
        <v>1431</v>
      </c>
      <c r="E5" s="194">
        <f t="shared" ref="E5:E20" si="0">SUM(G5+F5)</f>
        <v>388</v>
      </c>
      <c r="F5" s="195">
        <v>257</v>
      </c>
      <c r="G5" s="195">
        <v>131</v>
      </c>
      <c r="H5" s="195">
        <f t="shared" ref="H5:H20" si="1">SUM(J5+I5)</f>
        <v>986</v>
      </c>
      <c r="I5" s="195">
        <v>628</v>
      </c>
      <c r="J5" s="195">
        <v>358</v>
      </c>
      <c r="K5" s="195">
        <f t="shared" ref="K5:K20" si="2">SUM(M5+L5)</f>
        <v>1857</v>
      </c>
      <c r="L5" s="195">
        <v>923</v>
      </c>
      <c r="M5" s="195">
        <v>934</v>
      </c>
      <c r="N5" s="195">
        <f t="shared" ref="N5:N20" si="3">SUM(P5+O5)</f>
        <v>11</v>
      </c>
      <c r="O5" s="195">
        <v>3</v>
      </c>
      <c r="P5" s="196">
        <v>8</v>
      </c>
      <c r="Q5" s="20"/>
      <c r="R5" s="20"/>
      <c r="S5" s="20"/>
    </row>
    <row r="6" spans="1:19" ht="28.2" customHeight="1">
      <c r="A6" s="678" t="s">
        <v>363</v>
      </c>
      <c r="B6" s="197">
        <f>SUM(D6+C6)</f>
        <v>19</v>
      </c>
      <c r="C6" s="198">
        <v>10</v>
      </c>
      <c r="D6" s="199">
        <v>9</v>
      </c>
      <c r="E6" s="197">
        <f t="shared" si="0"/>
        <v>0</v>
      </c>
      <c r="F6" s="198">
        <v>0</v>
      </c>
      <c r="G6" s="198">
        <v>0</v>
      </c>
      <c r="H6" s="198">
        <f t="shared" si="1"/>
        <v>7</v>
      </c>
      <c r="I6" s="198">
        <v>4</v>
      </c>
      <c r="J6" s="198">
        <v>3</v>
      </c>
      <c r="K6" s="198">
        <f t="shared" si="2"/>
        <v>12</v>
      </c>
      <c r="L6" s="198">
        <v>6</v>
      </c>
      <c r="M6" s="198">
        <v>6</v>
      </c>
      <c r="N6" s="198">
        <f t="shared" si="3"/>
        <v>0</v>
      </c>
      <c r="O6" s="198">
        <v>0</v>
      </c>
      <c r="P6" s="199">
        <v>0</v>
      </c>
      <c r="Q6" s="20"/>
      <c r="R6" s="20"/>
      <c r="S6" s="20"/>
    </row>
    <row r="7" spans="1:19" ht="28.2" customHeight="1">
      <c r="A7" s="678" t="s">
        <v>364</v>
      </c>
      <c r="B7" s="197">
        <f t="shared" ref="B7:B20" si="4">SUM(D7+C7)</f>
        <v>106</v>
      </c>
      <c r="C7" s="198">
        <v>54</v>
      </c>
      <c r="D7" s="199">
        <v>52</v>
      </c>
      <c r="E7" s="197">
        <f t="shared" si="0"/>
        <v>5</v>
      </c>
      <c r="F7" s="198">
        <v>5</v>
      </c>
      <c r="G7" s="198">
        <v>0</v>
      </c>
      <c r="H7" s="198">
        <f t="shared" si="1"/>
        <v>39</v>
      </c>
      <c r="I7" s="198">
        <v>14</v>
      </c>
      <c r="J7" s="198">
        <v>25</v>
      </c>
      <c r="K7" s="198">
        <f t="shared" si="2"/>
        <v>62</v>
      </c>
      <c r="L7" s="198">
        <v>35</v>
      </c>
      <c r="M7" s="198">
        <v>27</v>
      </c>
      <c r="N7" s="198">
        <f t="shared" si="3"/>
        <v>0</v>
      </c>
      <c r="O7" s="198">
        <v>0</v>
      </c>
      <c r="P7" s="199">
        <v>0</v>
      </c>
      <c r="Q7" s="20"/>
      <c r="R7" s="20"/>
      <c r="S7" s="20"/>
    </row>
    <row r="8" spans="1:19" ht="28.2" customHeight="1">
      <c r="A8" s="678" t="s">
        <v>365</v>
      </c>
      <c r="B8" s="197">
        <f t="shared" si="4"/>
        <v>154</v>
      </c>
      <c r="C8" s="198">
        <v>96</v>
      </c>
      <c r="D8" s="199">
        <v>58</v>
      </c>
      <c r="E8" s="197">
        <f t="shared" si="0"/>
        <v>11</v>
      </c>
      <c r="F8" s="198">
        <v>7</v>
      </c>
      <c r="G8" s="198">
        <v>4</v>
      </c>
      <c r="H8" s="198">
        <f t="shared" si="1"/>
        <v>48</v>
      </c>
      <c r="I8" s="198">
        <v>34</v>
      </c>
      <c r="J8" s="198">
        <v>14</v>
      </c>
      <c r="K8" s="198">
        <f t="shared" si="2"/>
        <v>95</v>
      </c>
      <c r="L8" s="198">
        <v>55</v>
      </c>
      <c r="M8" s="198">
        <v>40</v>
      </c>
      <c r="N8" s="198">
        <f t="shared" si="3"/>
        <v>0</v>
      </c>
      <c r="O8" s="198">
        <v>0</v>
      </c>
      <c r="P8" s="199">
        <v>0</v>
      </c>
      <c r="Q8" s="20"/>
      <c r="R8" s="20"/>
      <c r="S8" s="20"/>
    </row>
    <row r="9" spans="1:19" ht="28.2" customHeight="1">
      <c r="A9" s="678" t="s">
        <v>366</v>
      </c>
      <c r="B9" s="197">
        <f t="shared" si="4"/>
        <v>174</v>
      </c>
      <c r="C9" s="198">
        <v>89</v>
      </c>
      <c r="D9" s="199">
        <v>85</v>
      </c>
      <c r="E9" s="197">
        <f t="shared" si="0"/>
        <v>4</v>
      </c>
      <c r="F9" s="198">
        <v>3</v>
      </c>
      <c r="G9" s="198">
        <v>1</v>
      </c>
      <c r="H9" s="198">
        <f t="shared" si="1"/>
        <v>70</v>
      </c>
      <c r="I9" s="198">
        <v>39</v>
      </c>
      <c r="J9" s="198">
        <v>31</v>
      </c>
      <c r="K9" s="198">
        <f t="shared" si="2"/>
        <v>100</v>
      </c>
      <c r="L9" s="198">
        <v>47</v>
      </c>
      <c r="M9" s="198">
        <v>53</v>
      </c>
      <c r="N9" s="198">
        <f t="shared" si="3"/>
        <v>0</v>
      </c>
      <c r="O9" s="198">
        <v>0</v>
      </c>
      <c r="P9" s="199">
        <v>0</v>
      </c>
      <c r="Q9" s="20"/>
      <c r="R9" s="20"/>
      <c r="S9" s="20"/>
    </row>
    <row r="10" spans="1:19" ht="28.2" customHeight="1">
      <c r="A10" s="678" t="s">
        <v>367</v>
      </c>
      <c r="B10" s="197">
        <f t="shared" si="4"/>
        <v>180</v>
      </c>
      <c r="C10" s="198">
        <v>90</v>
      </c>
      <c r="D10" s="199">
        <v>90</v>
      </c>
      <c r="E10" s="197">
        <f t="shared" si="0"/>
        <v>9</v>
      </c>
      <c r="F10" s="198">
        <v>7</v>
      </c>
      <c r="G10" s="198">
        <v>2</v>
      </c>
      <c r="H10" s="198">
        <f t="shared" si="1"/>
        <v>73</v>
      </c>
      <c r="I10" s="198">
        <v>47</v>
      </c>
      <c r="J10" s="198">
        <v>26</v>
      </c>
      <c r="K10" s="198">
        <f t="shared" si="2"/>
        <v>97</v>
      </c>
      <c r="L10" s="198">
        <v>36</v>
      </c>
      <c r="M10" s="198">
        <v>61</v>
      </c>
      <c r="N10" s="198">
        <f t="shared" si="3"/>
        <v>1</v>
      </c>
      <c r="O10" s="198">
        <v>0</v>
      </c>
      <c r="P10" s="199">
        <v>1</v>
      </c>
      <c r="Q10" s="20"/>
      <c r="R10" s="20"/>
      <c r="S10" s="20"/>
    </row>
    <row r="11" spans="1:19" ht="28.2" customHeight="1">
      <c r="A11" s="678" t="s">
        <v>368</v>
      </c>
      <c r="B11" s="197">
        <f t="shared" si="4"/>
        <v>226</v>
      </c>
      <c r="C11" s="198">
        <v>132</v>
      </c>
      <c r="D11" s="199">
        <v>94</v>
      </c>
      <c r="E11" s="197">
        <f t="shared" si="0"/>
        <v>12</v>
      </c>
      <c r="F11" s="198">
        <v>10</v>
      </c>
      <c r="G11" s="198">
        <v>2</v>
      </c>
      <c r="H11" s="198">
        <f t="shared" si="1"/>
        <v>78</v>
      </c>
      <c r="I11" s="198">
        <v>48</v>
      </c>
      <c r="J11" s="198">
        <v>30</v>
      </c>
      <c r="K11" s="198">
        <f t="shared" si="2"/>
        <v>136</v>
      </c>
      <c r="L11" s="198">
        <v>74</v>
      </c>
      <c r="M11" s="198">
        <v>62</v>
      </c>
      <c r="N11" s="198">
        <f t="shared" si="3"/>
        <v>0</v>
      </c>
      <c r="O11" s="198">
        <v>0</v>
      </c>
      <c r="P11" s="199">
        <v>0</v>
      </c>
      <c r="Q11" s="20"/>
      <c r="R11" s="20"/>
      <c r="S11" s="20"/>
    </row>
    <row r="12" spans="1:19" ht="28.2" customHeight="1">
      <c r="A12" s="678" t="s">
        <v>369</v>
      </c>
      <c r="B12" s="197">
        <f t="shared" si="4"/>
        <v>246</v>
      </c>
      <c r="C12" s="198">
        <v>133</v>
      </c>
      <c r="D12" s="199">
        <v>113</v>
      </c>
      <c r="E12" s="197">
        <f t="shared" si="0"/>
        <v>11</v>
      </c>
      <c r="F12" s="198">
        <v>8</v>
      </c>
      <c r="G12" s="198">
        <v>3</v>
      </c>
      <c r="H12" s="198">
        <f t="shared" si="1"/>
        <v>80</v>
      </c>
      <c r="I12" s="198">
        <v>51</v>
      </c>
      <c r="J12" s="198">
        <v>29</v>
      </c>
      <c r="K12" s="198">
        <f t="shared" si="2"/>
        <v>153</v>
      </c>
      <c r="L12" s="198">
        <v>73</v>
      </c>
      <c r="M12" s="198">
        <v>80</v>
      </c>
      <c r="N12" s="198">
        <f t="shared" si="3"/>
        <v>2</v>
      </c>
      <c r="O12" s="198">
        <v>1</v>
      </c>
      <c r="P12" s="199">
        <v>1</v>
      </c>
      <c r="Q12" s="20"/>
      <c r="R12" s="20"/>
      <c r="S12" s="20"/>
    </row>
    <row r="13" spans="1:19" ht="28.2" customHeight="1">
      <c r="A13" s="678" t="s">
        <v>370</v>
      </c>
      <c r="B13" s="197">
        <f t="shared" si="4"/>
        <v>327</v>
      </c>
      <c r="C13" s="198">
        <v>181</v>
      </c>
      <c r="D13" s="199">
        <v>146</v>
      </c>
      <c r="E13" s="197">
        <f t="shared" si="0"/>
        <v>9</v>
      </c>
      <c r="F13" s="198">
        <v>9</v>
      </c>
      <c r="G13" s="198">
        <v>0</v>
      </c>
      <c r="H13" s="198">
        <f t="shared" si="1"/>
        <v>112</v>
      </c>
      <c r="I13" s="198">
        <v>69</v>
      </c>
      <c r="J13" s="198">
        <v>43</v>
      </c>
      <c r="K13" s="198">
        <f t="shared" si="2"/>
        <v>206</v>
      </c>
      <c r="L13" s="198">
        <v>103</v>
      </c>
      <c r="M13" s="198">
        <v>103</v>
      </c>
      <c r="N13" s="198">
        <f t="shared" si="3"/>
        <v>0</v>
      </c>
      <c r="O13" s="198">
        <v>0</v>
      </c>
      <c r="P13" s="199">
        <v>0</v>
      </c>
      <c r="Q13" s="20"/>
      <c r="R13" s="20"/>
      <c r="S13" s="20"/>
    </row>
    <row r="14" spans="1:19" ht="28.2" customHeight="1">
      <c r="A14" s="678" t="s">
        <v>371</v>
      </c>
      <c r="B14" s="197">
        <f t="shared" si="4"/>
        <v>398</v>
      </c>
      <c r="C14" s="198">
        <v>213</v>
      </c>
      <c r="D14" s="199">
        <v>185</v>
      </c>
      <c r="E14" s="197">
        <f t="shared" si="0"/>
        <v>16</v>
      </c>
      <c r="F14" s="198">
        <v>11</v>
      </c>
      <c r="G14" s="198">
        <v>5</v>
      </c>
      <c r="H14" s="198">
        <f t="shared" si="1"/>
        <v>126</v>
      </c>
      <c r="I14" s="198">
        <v>82</v>
      </c>
      <c r="J14" s="198">
        <v>44</v>
      </c>
      <c r="K14" s="198">
        <f t="shared" si="2"/>
        <v>254</v>
      </c>
      <c r="L14" s="198">
        <v>120</v>
      </c>
      <c r="M14" s="198">
        <v>134</v>
      </c>
      <c r="N14" s="198">
        <f t="shared" si="3"/>
        <v>2</v>
      </c>
      <c r="O14" s="198">
        <v>0</v>
      </c>
      <c r="P14" s="199">
        <v>2</v>
      </c>
      <c r="Q14" s="20"/>
      <c r="R14" s="20"/>
      <c r="S14" s="20"/>
    </row>
    <row r="15" spans="1:19" ht="28.2" customHeight="1">
      <c r="A15" s="678" t="s">
        <v>372</v>
      </c>
      <c r="B15" s="197">
        <f t="shared" si="4"/>
        <v>430</v>
      </c>
      <c r="C15" s="198">
        <v>251</v>
      </c>
      <c r="D15" s="199">
        <v>179</v>
      </c>
      <c r="E15" s="197">
        <f t="shared" si="0"/>
        <v>33</v>
      </c>
      <c r="F15" s="198">
        <v>20</v>
      </c>
      <c r="G15" s="198">
        <v>13</v>
      </c>
      <c r="H15" s="198">
        <f t="shared" si="1"/>
        <v>161</v>
      </c>
      <c r="I15" s="198">
        <v>109</v>
      </c>
      <c r="J15" s="198">
        <v>52</v>
      </c>
      <c r="K15" s="198">
        <f t="shared" si="2"/>
        <v>235</v>
      </c>
      <c r="L15" s="198">
        <v>122</v>
      </c>
      <c r="M15" s="198">
        <v>113</v>
      </c>
      <c r="N15" s="198">
        <f t="shared" si="3"/>
        <v>1</v>
      </c>
      <c r="O15" s="198">
        <v>0</v>
      </c>
      <c r="P15" s="199">
        <v>1</v>
      </c>
      <c r="Q15" s="20"/>
      <c r="R15" s="20"/>
      <c r="S15" s="20"/>
    </row>
    <row r="16" spans="1:19" ht="28.2" customHeight="1">
      <c r="A16" s="678" t="s">
        <v>373</v>
      </c>
      <c r="B16" s="197">
        <f t="shared" si="4"/>
        <v>348</v>
      </c>
      <c r="C16" s="198">
        <v>198</v>
      </c>
      <c r="D16" s="199">
        <v>150</v>
      </c>
      <c r="E16" s="197">
        <f t="shared" si="0"/>
        <v>74</v>
      </c>
      <c r="F16" s="198">
        <v>51</v>
      </c>
      <c r="G16" s="198">
        <v>23</v>
      </c>
      <c r="H16" s="198">
        <f t="shared" si="1"/>
        <v>89</v>
      </c>
      <c r="I16" s="198">
        <v>59</v>
      </c>
      <c r="J16" s="198">
        <v>30</v>
      </c>
      <c r="K16" s="198">
        <f t="shared" si="2"/>
        <v>185</v>
      </c>
      <c r="L16" s="198">
        <v>88</v>
      </c>
      <c r="M16" s="198">
        <v>97</v>
      </c>
      <c r="N16" s="198">
        <f t="shared" si="3"/>
        <v>0</v>
      </c>
      <c r="O16" s="198">
        <v>0</v>
      </c>
      <c r="P16" s="199">
        <v>0</v>
      </c>
      <c r="Q16" s="20"/>
      <c r="R16" s="20"/>
      <c r="S16" s="20"/>
    </row>
    <row r="17" spans="1:19" ht="28.2" customHeight="1">
      <c r="A17" s="678" t="s">
        <v>374</v>
      </c>
      <c r="B17" s="197">
        <f t="shared" si="4"/>
        <v>326</v>
      </c>
      <c r="C17" s="198">
        <v>192</v>
      </c>
      <c r="D17" s="199">
        <v>134</v>
      </c>
      <c r="E17" s="197">
        <f t="shared" si="0"/>
        <v>83</v>
      </c>
      <c r="F17" s="198">
        <v>48</v>
      </c>
      <c r="G17" s="198">
        <v>35</v>
      </c>
      <c r="H17" s="198">
        <f t="shared" si="1"/>
        <v>75</v>
      </c>
      <c r="I17" s="198">
        <v>56</v>
      </c>
      <c r="J17" s="198">
        <v>19</v>
      </c>
      <c r="K17" s="198">
        <f t="shared" si="2"/>
        <v>168</v>
      </c>
      <c r="L17" s="198">
        <v>88</v>
      </c>
      <c r="M17" s="198">
        <v>80</v>
      </c>
      <c r="N17" s="198">
        <f t="shared" si="3"/>
        <v>0</v>
      </c>
      <c r="O17" s="198">
        <v>0</v>
      </c>
      <c r="P17" s="199">
        <v>0</v>
      </c>
      <c r="Q17" s="20"/>
      <c r="R17" s="20"/>
      <c r="S17" s="20"/>
    </row>
    <row r="18" spans="1:19" ht="28.2" customHeight="1">
      <c r="A18" s="678" t="s">
        <v>375</v>
      </c>
      <c r="B18" s="197">
        <f t="shared" si="4"/>
        <v>171</v>
      </c>
      <c r="C18" s="198">
        <v>94</v>
      </c>
      <c r="D18" s="199">
        <v>77</v>
      </c>
      <c r="E18" s="197">
        <f t="shared" si="0"/>
        <v>59</v>
      </c>
      <c r="F18" s="198">
        <v>40</v>
      </c>
      <c r="G18" s="198">
        <v>19</v>
      </c>
      <c r="H18" s="198">
        <f t="shared" si="1"/>
        <v>20</v>
      </c>
      <c r="I18" s="198">
        <v>12</v>
      </c>
      <c r="J18" s="198">
        <v>8</v>
      </c>
      <c r="K18" s="198">
        <f t="shared" si="2"/>
        <v>92</v>
      </c>
      <c r="L18" s="198">
        <v>42</v>
      </c>
      <c r="M18" s="198">
        <v>50</v>
      </c>
      <c r="N18" s="198">
        <f t="shared" si="3"/>
        <v>0</v>
      </c>
      <c r="O18" s="198">
        <v>0</v>
      </c>
      <c r="P18" s="199">
        <v>0</v>
      </c>
      <c r="Q18" s="20"/>
      <c r="R18" s="20"/>
      <c r="S18" s="20"/>
    </row>
    <row r="19" spans="1:19" ht="28.2" customHeight="1">
      <c r="A19" s="678" t="s">
        <v>376</v>
      </c>
      <c r="B19" s="197">
        <f t="shared" si="4"/>
        <v>89</v>
      </c>
      <c r="C19" s="198">
        <v>48</v>
      </c>
      <c r="D19" s="199">
        <v>41</v>
      </c>
      <c r="E19" s="197">
        <f t="shared" si="0"/>
        <v>38</v>
      </c>
      <c r="F19" s="198">
        <v>22</v>
      </c>
      <c r="G19" s="198">
        <v>16</v>
      </c>
      <c r="H19" s="198">
        <f t="shared" si="1"/>
        <v>7</v>
      </c>
      <c r="I19" s="198">
        <v>4</v>
      </c>
      <c r="J19" s="198">
        <v>3</v>
      </c>
      <c r="K19" s="198">
        <f t="shared" si="2"/>
        <v>40</v>
      </c>
      <c r="L19" s="198">
        <v>21</v>
      </c>
      <c r="M19" s="198">
        <v>19</v>
      </c>
      <c r="N19" s="198">
        <f t="shared" si="3"/>
        <v>4</v>
      </c>
      <c r="O19" s="198">
        <v>1</v>
      </c>
      <c r="P19" s="199">
        <v>3</v>
      </c>
      <c r="Q19" s="20"/>
      <c r="R19" s="20"/>
      <c r="S19" s="20"/>
    </row>
    <row r="20" spans="1:19" ht="28.2" customHeight="1" thickBot="1">
      <c r="A20" s="105" t="s">
        <v>377</v>
      </c>
      <c r="B20" s="200">
        <f t="shared" si="4"/>
        <v>48</v>
      </c>
      <c r="C20" s="201">
        <v>30</v>
      </c>
      <c r="D20" s="202">
        <v>18</v>
      </c>
      <c r="E20" s="200">
        <f t="shared" si="0"/>
        <v>24</v>
      </c>
      <c r="F20" s="201">
        <v>16</v>
      </c>
      <c r="G20" s="201">
        <v>8</v>
      </c>
      <c r="H20" s="201">
        <f t="shared" si="1"/>
        <v>1</v>
      </c>
      <c r="I20" s="201">
        <v>0</v>
      </c>
      <c r="J20" s="201">
        <v>1</v>
      </c>
      <c r="K20" s="201">
        <f t="shared" si="2"/>
        <v>22</v>
      </c>
      <c r="L20" s="201">
        <v>13</v>
      </c>
      <c r="M20" s="201">
        <v>9</v>
      </c>
      <c r="N20" s="201">
        <f t="shared" si="3"/>
        <v>1</v>
      </c>
      <c r="O20" s="201">
        <v>1</v>
      </c>
      <c r="P20" s="202">
        <v>0</v>
      </c>
      <c r="Q20" s="20"/>
      <c r="R20" s="20"/>
      <c r="S20" s="20"/>
    </row>
    <row r="21" spans="1:19" ht="19.8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111" t="s">
        <v>316</v>
      </c>
      <c r="M21" s="1111"/>
      <c r="N21" s="1111"/>
      <c r="O21" s="1111"/>
      <c r="P21" s="1111"/>
      <c r="Q21" s="20"/>
      <c r="R21" s="20"/>
      <c r="S21" s="20"/>
    </row>
    <row r="22" spans="1:19" ht="18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18.600000000000001" customHeight="1" thickBot="1">
      <c r="A23" s="20" t="s">
        <v>378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107" t="s">
        <v>386</v>
      </c>
      <c r="R23" s="1107"/>
      <c r="S23" s="1107"/>
    </row>
    <row r="24" spans="1:19" ht="25.2" customHeight="1">
      <c r="A24" s="1136"/>
      <c r="B24" s="1137"/>
      <c r="C24" s="1138"/>
      <c r="D24" s="1054" t="s">
        <v>286</v>
      </c>
      <c r="E24" s="1057"/>
      <c r="F24" s="1090" t="s">
        <v>379</v>
      </c>
      <c r="G24" s="1056"/>
      <c r="H24" s="1056"/>
      <c r="I24" s="1056"/>
      <c r="J24" s="1056"/>
      <c r="K24" s="1056"/>
      <c r="L24" s="1056"/>
      <c r="M24" s="1056"/>
      <c r="N24" s="1056"/>
      <c r="O24" s="1056"/>
      <c r="P24" s="1056"/>
      <c r="Q24" s="1056"/>
      <c r="R24" s="1320" t="s">
        <v>380</v>
      </c>
      <c r="S24" s="1099"/>
    </row>
    <row r="25" spans="1:19" ht="25.2" customHeight="1" thickBot="1">
      <c r="A25" s="1284"/>
      <c r="B25" s="1285"/>
      <c r="C25" s="1286"/>
      <c r="D25" s="1055"/>
      <c r="E25" s="1038"/>
      <c r="F25" s="1287" t="s">
        <v>286</v>
      </c>
      <c r="G25" s="1037"/>
      <c r="H25" s="1037" t="s">
        <v>381</v>
      </c>
      <c r="I25" s="1037"/>
      <c r="J25" s="1037" t="s">
        <v>382</v>
      </c>
      <c r="K25" s="1037"/>
      <c r="L25" s="1037" t="s">
        <v>383</v>
      </c>
      <c r="M25" s="1037"/>
      <c r="N25" s="1037" t="s">
        <v>384</v>
      </c>
      <c r="O25" s="1037"/>
      <c r="P25" s="1037" t="s">
        <v>385</v>
      </c>
      <c r="Q25" s="1037"/>
      <c r="R25" s="1321"/>
      <c r="S25" s="1322"/>
    </row>
    <row r="26" spans="1:19" ht="28.2" customHeight="1" thickTop="1">
      <c r="A26" s="1296" t="s">
        <v>193</v>
      </c>
      <c r="B26" s="1288" t="s">
        <v>274</v>
      </c>
      <c r="C26" s="1289"/>
      <c r="D26" s="1290">
        <f>F26+R26</f>
        <v>2005</v>
      </c>
      <c r="E26" s="1291"/>
      <c r="F26" s="1290">
        <f t="shared" ref="F26:F34" si="5">SUM(H26:P26)</f>
        <v>2001</v>
      </c>
      <c r="G26" s="1292"/>
      <c r="H26" s="1292">
        <v>1857</v>
      </c>
      <c r="I26" s="1292"/>
      <c r="J26" s="1292">
        <v>59</v>
      </c>
      <c r="K26" s="1292"/>
      <c r="L26" s="1292">
        <v>21</v>
      </c>
      <c r="M26" s="1292"/>
      <c r="N26" s="1292">
        <v>49</v>
      </c>
      <c r="O26" s="1292"/>
      <c r="P26" s="1323">
        <v>15</v>
      </c>
      <c r="Q26" s="1323"/>
      <c r="R26" s="1292">
        <v>4</v>
      </c>
      <c r="S26" s="1291"/>
    </row>
    <row r="27" spans="1:19" ht="28.2" customHeight="1">
      <c r="A27" s="1208"/>
      <c r="B27" s="1049" t="s">
        <v>387</v>
      </c>
      <c r="C27" s="1050"/>
      <c r="D27" s="1297">
        <f t="shared" ref="D27:D37" si="6">F27+R27</f>
        <v>1958</v>
      </c>
      <c r="E27" s="1298"/>
      <c r="F27" s="1297">
        <f t="shared" si="5"/>
        <v>1956</v>
      </c>
      <c r="G27" s="1299"/>
      <c r="H27" s="1299">
        <v>1822</v>
      </c>
      <c r="I27" s="1299"/>
      <c r="J27" s="1299">
        <v>54</v>
      </c>
      <c r="K27" s="1299"/>
      <c r="L27" s="1299">
        <v>24</v>
      </c>
      <c r="M27" s="1299"/>
      <c r="N27" s="1299">
        <v>46</v>
      </c>
      <c r="O27" s="1299"/>
      <c r="P27" s="1317">
        <v>10</v>
      </c>
      <c r="Q27" s="1317"/>
      <c r="R27" s="1299">
        <v>2</v>
      </c>
      <c r="S27" s="1298"/>
    </row>
    <row r="28" spans="1:19" ht="28.2" customHeight="1">
      <c r="A28" s="1208"/>
      <c r="B28" s="1049" t="s">
        <v>388</v>
      </c>
      <c r="C28" s="1050"/>
      <c r="D28" s="1297">
        <f t="shared" si="6"/>
        <v>1968</v>
      </c>
      <c r="E28" s="1298"/>
      <c r="F28" s="1297">
        <f t="shared" si="5"/>
        <v>1965</v>
      </c>
      <c r="G28" s="1299"/>
      <c r="H28" s="1299">
        <v>1800</v>
      </c>
      <c r="I28" s="1299"/>
      <c r="J28" s="1299">
        <v>64</v>
      </c>
      <c r="K28" s="1299"/>
      <c r="L28" s="1299">
        <v>47</v>
      </c>
      <c r="M28" s="1299"/>
      <c r="N28" s="1299">
        <v>43</v>
      </c>
      <c r="O28" s="1299"/>
      <c r="P28" s="1317">
        <v>11</v>
      </c>
      <c r="Q28" s="1317"/>
      <c r="R28" s="1299">
        <v>3</v>
      </c>
      <c r="S28" s="1298"/>
    </row>
    <row r="29" spans="1:19" ht="28.2" customHeight="1">
      <c r="A29" s="1208"/>
      <c r="B29" s="1049" t="s">
        <v>277</v>
      </c>
      <c r="C29" s="1050"/>
      <c r="D29" s="1297">
        <f t="shared" si="6"/>
        <v>1947</v>
      </c>
      <c r="E29" s="1298"/>
      <c r="F29" s="1297">
        <f t="shared" si="5"/>
        <v>1933</v>
      </c>
      <c r="G29" s="1299"/>
      <c r="H29" s="1299">
        <v>1785</v>
      </c>
      <c r="I29" s="1299"/>
      <c r="J29" s="1299">
        <v>78</v>
      </c>
      <c r="K29" s="1299"/>
      <c r="L29" s="1299">
        <v>38</v>
      </c>
      <c r="M29" s="1299"/>
      <c r="N29" s="1299">
        <v>27</v>
      </c>
      <c r="O29" s="1299"/>
      <c r="P29" s="1317">
        <v>5</v>
      </c>
      <c r="Q29" s="1317"/>
      <c r="R29" s="1299">
        <v>14</v>
      </c>
      <c r="S29" s="1298"/>
    </row>
    <row r="30" spans="1:19" ht="28.2" customHeight="1">
      <c r="A30" s="1208" t="s">
        <v>194</v>
      </c>
      <c r="B30" s="1049" t="s">
        <v>274</v>
      </c>
      <c r="C30" s="1050"/>
      <c r="D30" s="1297">
        <f t="shared" si="6"/>
        <v>1446</v>
      </c>
      <c r="E30" s="1298"/>
      <c r="F30" s="1297">
        <f t="shared" si="5"/>
        <v>1206</v>
      </c>
      <c r="G30" s="1299"/>
      <c r="H30" s="1299">
        <v>1077</v>
      </c>
      <c r="I30" s="1299"/>
      <c r="J30" s="1299">
        <v>24</v>
      </c>
      <c r="K30" s="1299"/>
      <c r="L30" s="1300">
        <v>37</v>
      </c>
      <c r="M30" s="1297"/>
      <c r="N30" s="1299">
        <v>61</v>
      </c>
      <c r="O30" s="1299"/>
      <c r="P30" s="1317">
        <v>7</v>
      </c>
      <c r="Q30" s="1317"/>
      <c r="R30" s="1299">
        <v>240</v>
      </c>
      <c r="S30" s="1298"/>
    </row>
    <row r="31" spans="1:19" ht="28.2" customHeight="1">
      <c r="A31" s="1208"/>
      <c r="B31" s="1049" t="s">
        <v>275</v>
      </c>
      <c r="C31" s="1050"/>
      <c r="D31" s="1297">
        <f t="shared" si="6"/>
        <v>1431</v>
      </c>
      <c r="E31" s="1298"/>
      <c r="F31" s="1297">
        <f t="shared" si="5"/>
        <v>1169</v>
      </c>
      <c r="G31" s="1299"/>
      <c r="H31" s="1299">
        <v>1038</v>
      </c>
      <c r="I31" s="1299"/>
      <c r="J31" s="1299">
        <v>30</v>
      </c>
      <c r="K31" s="1299"/>
      <c r="L31" s="1300">
        <v>38</v>
      </c>
      <c r="M31" s="1297"/>
      <c r="N31" s="1299">
        <v>58</v>
      </c>
      <c r="O31" s="1299"/>
      <c r="P31" s="1317">
        <v>5</v>
      </c>
      <c r="Q31" s="1317"/>
      <c r="R31" s="1299">
        <v>262</v>
      </c>
      <c r="S31" s="1298"/>
    </row>
    <row r="32" spans="1:19" ht="28.2" customHeight="1">
      <c r="A32" s="1208"/>
      <c r="B32" s="1049" t="s">
        <v>276</v>
      </c>
      <c r="C32" s="1050"/>
      <c r="D32" s="1297">
        <f t="shared" si="6"/>
        <v>1446</v>
      </c>
      <c r="E32" s="1298"/>
      <c r="F32" s="1297">
        <f t="shared" si="5"/>
        <v>1137</v>
      </c>
      <c r="G32" s="1299"/>
      <c r="H32" s="1299">
        <v>1021</v>
      </c>
      <c r="I32" s="1299"/>
      <c r="J32" s="1300">
        <v>37</v>
      </c>
      <c r="K32" s="1297"/>
      <c r="L32" s="1300">
        <v>20</v>
      </c>
      <c r="M32" s="1297"/>
      <c r="N32" s="1299">
        <v>54</v>
      </c>
      <c r="O32" s="1299"/>
      <c r="P32" s="1317">
        <v>5</v>
      </c>
      <c r="Q32" s="1317"/>
      <c r="R32" s="1318">
        <v>309</v>
      </c>
      <c r="S32" s="1319"/>
    </row>
    <row r="33" spans="1:19" ht="28.2" customHeight="1">
      <c r="A33" s="1208"/>
      <c r="B33" s="1049" t="s">
        <v>277</v>
      </c>
      <c r="C33" s="1050"/>
      <c r="D33" s="1297">
        <f t="shared" si="6"/>
        <v>1235</v>
      </c>
      <c r="E33" s="1298"/>
      <c r="F33" s="1297">
        <f t="shared" si="5"/>
        <v>1113</v>
      </c>
      <c r="G33" s="1299"/>
      <c r="H33" s="1299">
        <v>991</v>
      </c>
      <c r="I33" s="1299"/>
      <c r="J33" s="1300">
        <v>45</v>
      </c>
      <c r="K33" s="1297"/>
      <c r="L33" s="1300">
        <v>29</v>
      </c>
      <c r="M33" s="1297"/>
      <c r="N33" s="1299">
        <v>43</v>
      </c>
      <c r="O33" s="1299"/>
      <c r="P33" s="1317">
        <v>5</v>
      </c>
      <c r="Q33" s="1317"/>
      <c r="R33" s="1299">
        <v>122</v>
      </c>
      <c r="S33" s="1298"/>
    </row>
    <row r="34" spans="1:19" ht="28.2" customHeight="1">
      <c r="A34" s="1301" t="s">
        <v>201</v>
      </c>
      <c r="B34" s="1051" t="s">
        <v>200</v>
      </c>
      <c r="C34" s="1304"/>
      <c r="D34" s="1297">
        <f t="shared" si="6"/>
        <v>3056</v>
      </c>
      <c r="E34" s="1298"/>
      <c r="F34" s="1297">
        <f t="shared" si="5"/>
        <v>2966</v>
      </c>
      <c r="G34" s="1299"/>
      <c r="H34" s="1299">
        <v>2728</v>
      </c>
      <c r="I34" s="1299"/>
      <c r="J34" s="1299">
        <v>93</v>
      </c>
      <c r="K34" s="1299"/>
      <c r="L34" s="1299">
        <v>77</v>
      </c>
      <c r="M34" s="1299"/>
      <c r="N34" s="1299">
        <v>61</v>
      </c>
      <c r="O34" s="1299"/>
      <c r="P34" s="1317">
        <v>7</v>
      </c>
      <c r="Q34" s="1317"/>
      <c r="R34" s="1299">
        <v>90</v>
      </c>
      <c r="S34" s="1298"/>
    </row>
    <row r="35" spans="1:19" ht="28.2" customHeight="1">
      <c r="A35" s="1302"/>
      <c r="B35" s="1051" t="s">
        <v>202</v>
      </c>
      <c r="C35" s="1053"/>
      <c r="D35" s="1297">
        <f t="shared" si="6"/>
        <v>2985</v>
      </c>
      <c r="E35" s="1298"/>
      <c r="F35" s="1297">
        <f>SUM(H35:P35)</f>
        <v>2870</v>
      </c>
      <c r="G35" s="1299"/>
      <c r="H35" s="1299">
        <v>2612</v>
      </c>
      <c r="I35" s="1299"/>
      <c r="J35" s="1299">
        <v>99</v>
      </c>
      <c r="K35" s="1299"/>
      <c r="L35" s="1299">
        <v>79</v>
      </c>
      <c r="M35" s="1299"/>
      <c r="N35" s="1299">
        <v>67</v>
      </c>
      <c r="O35" s="1299"/>
      <c r="P35" s="1317">
        <v>13</v>
      </c>
      <c r="Q35" s="1317"/>
      <c r="R35" s="1299">
        <v>115</v>
      </c>
      <c r="S35" s="1298"/>
    </row>
    <row r="36" spans="1:19" ht="28.2" customHeight="1">
      <c r="A36" s="1302"/>
      <c r="B36" s="1311" t="s">
        <v>203</v>
      </c>
      <c r="C36" s="1312"/>
      <c r="D36" s="1313">
        <f t="shared" si="6"/>
        <v>2878</v>
      </c>
      <c r="E36" s="1314"/>
      <c r="F36" s="1313">
        <f>SUM(H36:Q36)</f>
        <v>2759</v>
      </c>
      <c r="G36" s="1315"/>
      <c r="H36" s="1315">
        <v>2477</v>
      </c>
      <c r="I36" s="1315"/>
      <c r="J36" s="1315">
        <v>96</v>
      </c>
      <c r="K36" s="1315"/>
      <c r="L36" s="1315">
        <v>87</v>
      </c>
      <c r="M36" s="1315"/>
      <c r="N36" s="1315">
        <v>86</v>
      </c>
      <c r="O36" s="1315"/>
      <c r="P36" s="1316">
        <v>13</v>
      </c>
      <c r="Q36" s="1316"/>
      <c r="R36" s="1315">
        <v>119</v>
      </c>
      <c r="S36" s="1314"/>
    </row>
    <row r="37" spans="1:19" ht="28.2" customHeight="1" thickBot="1">
      <c r="A37" s="1303"/>
      <c r="B37" s="1305" t="s">
        <v>117</v>
      </c>
      <c r="C37" s="1306"/>
      <c r="D37" s="1307">
        <f t="shared" si="6"/>
        <v>2632</v>
      </c>
      <c r="E37" s="1308"/>
      <c r="F37" s="1307">
        <v>2509</v>
      </c>
      <c r="G37" s="1309"/>
      <c r="H37" s="1309">
        <v>2281</v>
      </c>
      <c r="I37" s="1309"/>
      <c r="J37" s="1309">
        <v>78</v>
      </c>
      <c r="K37" s="1309"/>
      <c r="L37" s="1309">
        <v>87</v>
      </c>
      <c r="M37" s="1309"/>
      <c r="N37" s="1309">
        <v>47</v>
      </c>
      <c r="O37" s="1309"/>
      <c r="P37" s="1310">
        <v>16</v>
      </c>
      <c r="Q37" s="1310"/>
      <c r="R37" s="1309">
        <v>123</v>
      </c>
      <c r="S37" s="1308"/>
    </row>
    <row r="38" spans="1:19" ht="30.6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111" t="s">
        <v>206</v>
      </c>
      <c r="O38" s="1111"/>
      <c r="P38" s="1111"/>
      <c r="Q38" s="1111"/>
      <c r="R38" s="1111"/>
      <c r="S38" s="1111"/>
    </row>
    <row r="39" spans="1:1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</sheetData>
  <mergeCells count="130">
    <mergeCell ref="N27:O27"/>
    <mergeCell ref="P27:Q27"/>
    <mergeCell ref="R27:S27"/>
    <mergeCell ref="R24:S25"/>
    <mergeCell ref="R26:S26"/>
    <mergeCell ref="L33:M33"/>
    <mergeCell ref="P34:Q34"/>
    <mergeCell ref="R34:S34"/>
    <mergeCell ref="P35:Q35"/>
    <mergeCell ref="P33:Q33"/>
    <mergeCell ref="N28:O28"/>
    <mergeCell ref="P28:Q28"/>
    <mergeCell ref="R28:S28"/>
    <mergeCell ref="L26:M26"/>
    <mergeCell ref="N26:O26"/>
    <mergeCell ref="P26:Q26"/>
    <mergeCell ref="R33:S33"/>
    <mergeCell ref="N30:O30"/>
    <mergeCell ref="N29:O29"/>
    <mergeCell ref="P29:Q29"/>
    <mergeCell ref="L30:M30"/>
    <mergeCell ref="P30:Q30"/>
    <mergeCell ref="N32:O32"/>
    <mergeCell ref="P32:Q32"/>
    <mergeCell ref="N38:S38"/>
    <mergeCell ref="N33:O33"/>
    <mergeCell ref="R29:S29"/>
    <mergeCell ref="N37:O37"/>
    <mergeCell ref="P37:Q37"/>
    <mergeCell ref="R37:S37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P31:Q31"/>
    <mergeCell ref="R31:S31"/>
    <mergeCell ref="R32:S32"/>
    <mergeCell ref="B33:C33"/>
    <mergeCell ref="D33:E33"/>
    <mergeCell ref="F33:G33"/>
    <mergeCell ref="H33:I33"/>
    <mergeCell ref="J33:K33"/>
    <mergeCell ref="A34:A37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7:C37"/>
    <mergeCell ref="D37:E37"/>
    <mergeCell ref="F37:G37"/>
    <mergeCell ref="H37:I37"/>
    <mergeCell ref="J37:K37"/>
    <mergeCell ref="L37:M37"/>
    <mergeCell ref="R30:S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D27:E27"/>
    <mergeCell ref="F27:G27"/>
    <mergeCell ref="H27:I27"/>
    <mergeCell ref="J27:K27"/>
    <mergeCell ref="L27:M27"/>
    <mergeCell ref="A30:A33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A2:A4"/>
    <mergeCell ref="B2:D3"/>
    <mergeCell ref="E2:G3"/>
    <mergeCell ref="H2:J3"/>
    <mergeCell ref="K2:M3"/>
    <mergeCell ref="A26:A29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27:C27"/>
    <mergeCell ref="N2:P3"/>
    <mergeCell ref="A24:C25"/>
    <mergeCell ref="D24:E25"/>
    <mergeCell ref="F24:Q24"/>
    <mergeCell ref="F25:G25"/>
    <mergeCell ref="H25:I25"/>
    <mergeCell ref="J25:K25"/>
    <mergeCell ref="L25:M25"/>
    <mergeCell ref="N25:O25"/>
    <mergeCell ref="P25:Q25"/>
    <mergeCell ref="L21:P21"/>
    <mergeCell ref="Q23:S23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6851-5F17-453F-A39F-09352331CF90}">
  <sheetPr codeName="Sheet11"/>
  <dimension ref="A1:N38"/>
  <sheetViews>
    <sheetView view="pageLayout" zoomScale="70" zoomScaleNormal="100" zoomScalePageLayoutView="70" workbookViewId="0">
      <selection activeCell="E45" sqref="E45"/>
    </sheetView>
  </sheetViews>
  <sheetFormatPr defaultRowHeight="18"/>
  <cols>
    <col min="1" max="1" width="11.3984375" customWidth="1"/>
    <col min="2" max="2" width="13" customWidth="1"/>
    <col min="3" max="9" width="13.09765625" customWidth="1"/>
  </cols>
  <sheetData>
    <row r="1" spans="1:14" ht="27.6" customHeight="1">
      <c r="A1" s="19" t="s">
        <v>411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4" customHeight="1" thickBot="1">
      <c r="A2" s="20" t="s">
        <v>389</v>
      </c>
      <c r="B2" s="20"/>
      <c r="C2" s="20"/>
      <c r="D2" s="20"/>
      <c r="E2" s="20"/>
      <c r="F2" s="20"/>
      <c r="G2" s="20"/>
      <c r="H2" s="20"/>
      <c r="I2" s="20" t="s">
        <v>396</v>
      </c>
      <c r="J2" s="18"/>
      <c r="K2" s="18"/>
      <c r="L2" s="18"/>
      <c r="M2" s="18"/>
      <c r="N2" s="18"/>
    </row>
    <row r="3" spans="1:14" ht="23.4" customHeight="1">
      <c r="A3" s="1326"/>
      <c r="B3" s="1327"/>
      <c r="C3" s="1224" t="s">
        <v>390</v>
      </c>
      <c r="D3" s="1225"/>
      <c r="E3" s="1225" t="s">
        <v>391</v>
      </c>
      <c r="F3" s="1225"/>
      <c r="G3" s="1330" t="s">
        <v>392</v>
      </c>
      <c r="H3" s="1225"/>
      <c r="I3" s="1324" t="s">
        <v>393</v>
      </c>
      <c r="J3" s="18"/>
      <c r="K3" s="18"/>
      <c r="L3" s="18"/>
      <c r="M3" s="18"/>
      <c r="N3" s="18"/>
    </row>
    <row r="4" spans="1:14" ht="23.4" customHeight="1" thickBot="1">
      <c r="A4" s="1328"/>
      <c r="B4" s="1329"/>
      <c r="C4" s="204" t="s">
        <v>394</v>
      </c>
      <c r="D4" s="682" t="s">
        <v>395</v>
      </c>
      <c r="E4" s="682" t="s">
        <v>394</v>
      </c>
      <c r="F4" s="682" t="s">
        <v>395</v>
      </c>
      <c r="G4" s="682" t="s">
        <v>394</v>
      </c>
      <c r="H4" s="682" t="s">
        <v>395</v>
      </c>
      <c r="I4" s="1331"/>
      <c r="J4" s="18"/>
      <c r="K4" s="18"/>
      <c r="L4" s="18"/>
      <c r="M4" s="18"/>
      <c r="N4" s="18"/>
    </row>
    <row r="5" spans="1:14" ht="23.4" customHeight="1" thickTop="1">
      <c r="A5" s="1332" t="s">
        <v>193</v>
      </c>
      <c r="B5" s="691" t="s">
        <v>275</v>
      </c>
      <c r="C5" s="205">
        <v>117</v>
      </c>
      <c r="D5" s="206">
        <f t="shared" ref="D5:D12" si="0">C5/I5</f>
        <v>0.11392405063291139</v>
      </c>
      <c r="E5" s="207">
        <v>264</v>
      </c>
      <c r="F5" s="206">
        <f>E5/I5</f>
        <v>0.25705939629990265</v>
      </c>
      <c r="G5" s="207">
        <v>642</v>
      </c>
      <c r="H5" s="206">
        <f t="shared" ref="H5:H12" si="1">G5/I5</f>
        <v>0.62512171372930869</v>
      </c>
      <c r="I5" s="208">
        <v>1027</v>
      </c>
      <c r="J5" s="18"/>
      <c r="K5" s="18"/>
      <c r="L5" s="18"/>
      <c r="M5" s="18"/>
      <c r="N5" s="18"/>
    </row>
    <row r="6" spans="1:14" ht="23.4" customHeight="1">
      <c r="A6" s="1333"/>
      <c r="B6" s="684" t="s">
        <v>276</v>
      </c>
      <c r="C6" s="50">
        <v>114</v>
      </c>
      <c r="D6" s="209">
        <f t="shared" si="0"/>
        <v>0.11899791231732777</v>
      </c>
      <c r="E6" s="51">
        <v>213</v>
      </c>
      <c r="F6" s="209">
        <f>E6/I6</f>
        <v>0.22233820459290188</v>
      </c>
      <c r="G6" s="51">
        <v>631</v>
      </c>
      <c r="H6" s="209">
        <f t="shared" si="1"/>
        <v>0.65866388308977031</v>
      </c>
      <c r="I6" s="210">
        <f>C6+E6+G6</f>
        <v>958</v>
      </c>
      <c r="J6" s="18"/>
      <c r="K6" s="18"/>
      <c r="L6" s="18"/>
      <c r="M6" s="18"/>
      <c r="N6" s="18"/>
    </row>
    <row r="7" spans="1:14" ht="23.4" customHeight="1">
      <c r="A7" s="1333"/>
      <c r="B7" s="684" t="s">
        <v>277</v>
      </c>
      <c r="C7" s="50">
        <v>74</v>
      </c>
      <c r="D7" s="209">
        <f t="shared" si="0"/>
        <v>0.12032520325203253</v>
      </c>
      <c r="E7" s="51">
        <v>161</v>
      </c>
      <c r="F7" s="209">
        <f>E7/I7</f>
        <v>0.26178861788617885</v>
      </c>
      <c r="G7" s="51">
        <v>380</v>
      </c>
      <c r="H7" s="209">
        <f t="shared" si="1"/>
        <v>0.61788617886178865</v>
      </c>
      <c r="I7" s="210">
        <f>C7+E7+G7</f>
        <v>615</v>
      </c>
      <c r="J7" s="18"/>
      <c r="K7" s="18"/>
      <c r="L7" s="18"/>
      <c r="M7" s="18"/>
      <c r="N7" s="18"/>
    </row>
    <row r="8" spans="1:14" ht="23.4" customHeight="1">
      <c r="A8" s="1333"/>
      <c r="B8" s="684" t="s">
        <v>200</v>
      </c>
      <c r="C8" s="50">
        <v>71</v>
      </c>
      <c r="D8" s="209">
        <f t="shared" si="0"/>
        <v>0.13653846153846153</v>
      </c>
      <c r="E8" s="51">
        <v>132</v>
      </c>
      <c r="F8" s="209">
        <v>0.253</v>
      </c>
      <c r="G8" s="182">
        <v>317</v>
      </c>
      <c r="H8" s="209">
        <f t="shared" si="1"/>
        <v>0.60961538461538467</v>
      </c>
      <c r="I8" s="210">
        <f>C8+E8+G8</f>
        <v>520</v>
      </c>
      <c r="J8" s="18"/>
      <c r="K8" s="18"/>
      <c r="L8" s="18"/>
      <c r="M8" s="18"/>
      <c r="N8" s="18"/>
    </row>
    <row r="9" spans="1:14" ht="23.4" customHeight="1">
      <c r="A9" s="1333" t="s">
        <v>194</v>
      </c>
      <c r="B9" s="684" t="s">
        <v>275</v>
      </c>
      <c r="C9" s="680">
        <v>94</v>
      </c>
      <c r="D9" s="211">
        <f t="shared" si="0"/>
        <v>0.19262295081967212</v>
      </c>
      <c r="E9" s="686">
        <v>52</v>
      </c>
      <c r="F9" s="211">
        <f>E9/I9</f>
        <v>0.10655737704918032</v>
      </c>
      <c r="G9" s="686">
        <v>342</v>
      </c>
      <c r="H9" s="211">
        <f t="shared" si="1"/>
        <v>0.70081967213114749</v>
      </c>
      <c r="I9" s="212">
        <v>488</v>
      </c>
      <c r="J9" s="18"/>
      <c r="K9" s="18"/>
      <c r="L9" s="18"/>
      <c r="M9" s="18"/>
      <c r="N9" s="18"/>
    </row>
    <row r="10" spans="1:14" ht="23.4" customHeight="1">
      <c r="A10" s="1333"/>
      <c r="B10" s="684" t="s">
        <v>276</v>
      </c>
      <c r="C10" s="680">
        <v>73</v>
      </c>
      <c r="D10" s="211">
        <f t="shared" si="0"/>
        <v>0.16404494382022472</v>
      </c>
      <c r="E10" s="686">
        <v>61</v>
      </c>
      <c r="F10" s="211">
        <f>E10/I10</f>
        <v>0.13707865168539327</v>
      </c>
      <c r="G10" s="686">
        <v>311</v>
      </c>
      <c r="H10" s="211">
        <f t="shared" si="1"/>
        <v>0.69887640449438204</v>
      </c>
      <c r="I10" s="212">
        <f>C10+E10+G10</f>
        <v>445</v>
      </c>
      <c r="J10" s="18"/>
      <c r="K10" s="18"/>
      <c r="L10" s="18"/>
      <c r="M10" s="18"/>
      <c r="N10" s="18"/>
    </row>
    <row r="11" spans="1:14" ht="23.4" customHeight="1">
      <c r="A11" s="1333"/>
      <c r="B11" s="684" t="s">
        <v>277</v>
      </c>
      <c r="C11" s="680">
        <v>40</v>
      </c>
      <c r="D11" s="211">
        <f t="shared" si="0"/>
        <v>0.20100502512562815</v>
      </c>
      <c r="E11" s="686">
        <v>25</v>
      </c>
      <c r="F11" s="211">
        <f>E11/I11</f>
        <v>0.12562814070351758</v>
      </c>
      <c r="G11" s="686">
        <v>134</v>
      </c>
      <c r="H11" s="211">
        <f t="shared" si="1"/>
        <v>0.6733668341708543</v>
      </c>
      <c r="I11" s="212">
        <f>C11+E11+G11</f>
        <v>199</v>
      </c>
      <c r="J11" s="18"/>
      <c r="K11" s="18"/>
      <c r="L11" s="18"/>
      <c r="M11" s="18"/>
      <c r="N11" s="18"/>
    </row>
    <row r="12" spans="1:14" ht="23.4" customHeight="1" thickBot="1">
      <c r="A12" s="1334"/>
      <c r="B12" s="213" t="s">
        <v>200</v>
      </c>
      <c r="C12" s="679">
        <v>41</v>
      </c>
      <c r="D12" s="214">
        <f t="shared" si="0"/>
        <v>0.25</v>
      </c>
      <c r="E12" s="162">
        <v>21</v>
      </c>
      <c r="F12" s="214">
        <f>E12/I12</f>
        <v>0.12804878048780488</v>
      </c>
      <c r="G12" s="162">
        <v>102</v>
      </c>
      <c r="H12" s="214">
        <f t="shared" si="1"/>
        <v>0.62195121951219512</v>
      </c>
      <c r="I12" s="163">
        <v>164</v>
      </c>
      <c r="J12" s="18"/>
      <c r="K12" s="18"/>
      <c r="L12" s="18"/>
      <c r="M12" s="18"/>
      <c r="N12" s="18"/>
    </row>
    <row r="13" spans="1:14" ht="23.4" customHeight="1" thickBot="1">
      <c r="A13" s="20"/>
      <c r="B13" s="20"/>
      <c r="C13" s="20"/>
      <c r="D13" s="20"/>
      <c r="E13" s="20"/>
      <c r="F13" s="20"/>
      <c r="G13" s="20"/>
      <c r="H13" s="20"/>
      <c r="I13" s="20"/>
      <c r="J13" s="18"/>
      <c r="K13" s="18"/>
      <c r="L13" s="18"/>
      <c r="M13" s="18"/>
      <c r="N13" s="18"/>
    </row>
    <row r="14" spans="1:14" ht="23.4" customHeight="1">
      <c r="A14" s="1335"/>
      <c r="B14" s="1336"/>
      <c r="C14" s="1224" t="s">
        <v>390</v>
      </c>
      <c r="D14" s="1225"/>
      <c r="E14" s="1225" t="s">
        <v>391</v>
      </c>
      <c r="F14" s="1225"/>
      <c r="G14" s="1330" t="s">
        <v>392</v>
      </c>
      <c r="H14" s="1330"/>
      <c r="I14" s="1324" t="s">
        <v>393</v>
      </c>
      <c r="J14" s="18"/>
      <c r="K14" s="18"/>
      <c r="L14" s="18"/>
      <c r="M14" s="18"/>
      <c r="N14" s="18"/>
    </row>
    <row r="15" spans="1:14" ht="23.4" customHeight="1" thickBot="1">
      <c r="A15" s="1337"/>
      <c r="B15" s="1338"/>
      <c r="C15" s="204" t="s">
        <v>394</v>
      </c>
      <c r="D15" s="215" t="s">
        <v>395</v>
      </c>
      <c r="E15" s="215" t="s">
        <v>394</v>
      </c>
      <c r="F15" s="215" t="s">
        <v>395</v>
      </c>
      <c r="G15" s="215" t="s">
        <v>394</v>
      </c>
      <c r="H15" s="215" t="s">
        <v>395</v>
      </c>
      <c r="I15" s="1325"/>
      <c r="J15" s="18"/>
      <c r="K15" s="18"/>
      <c r="L15" s="18"/>
      <c r="M15" s="18"/>
      <c r="N15" s="18"/>
    </row>
    <row r="16" spans="1:14" ht="23.4" customHeight="1" thickTop="1">
      <c r="A16" s="1342" t="s">
        <v>202</v>
      </c>
      <c r="B16" s="1343"/>
      <c r="C16" s="205">
        <v>123</v>
      </c>
      <c r="D16" s="216">
        <f>C16/I16</f>
        <v>0.22122302158273383</v>
      </c>
      <c r="E16" s="217">
        <v>101</v>
      </c>
      <c r="F16" s="216">
        <v>0.182</v>
      </c>
      <c r="G16" s="217">
        <v>332</v>
      </c>
      <c r="H16" s="216">
        <f>G16/I16</f>
        <v>0.59712230215827333</v>
      </c>
      <c r="I16" s="218">
        <f>C16+E16+G16</f>
        <v>556</v>
      </c>
      <c r="J16" s="177"/>
      <c r="K16" s="177"/>
      <c r="L16" s="177"/>
      <c r="M16" s="177"/>
      <c r="N16" s="177"/>
    </row>
    <row r="17" spans="1:14" ht="23.4" customHeight="1" thickBot="1">
      <c r="A17" s="1344" t="s">
        <v>203</v>
      </c>
      <c r="B17" s="1345"/>
      <c r="C17" s="219">
        <v>120</v>
      </c>
      <c r="D17" s="220">
        <f>C17/I17</f>
        <v>0.27972027972027974</v>
      </c>
      <c r="E17" s="221">
        <v>61</v>
      </c>
      <c r="F17" s="220">
        <f>E17/I17</f>
        <v>0.14219114219114218</v>
      </c>
      <c r="G17" s="221">
        <v>248</v>
      </c>
      <c r="H17" s="220">
        <f>G17/I17</f>
        <v>0.57808857808857805</v>
      </c>
      <c r="I17" s="222">
        <f>C17+E17+G17</f>
        <v>429</v>
      </c>
      <c r="J17" s="177"/>
      <c r="K17" s="177"/>
      <c r="L17" s="177"/>
      <c r="M17" s="177"/>
      <c r="N17" s="177"/>
    </row>
    <row r="18" spans="1:14" ht="23.4" customHeight="1">
      <c r="A18" s="20"/>
      <c r="B18" s="20"/>
      <c r="C18" s="20"/>
      <c r="D18" s="1341" t="s">
        <v>397</v>
      </c>
      <c r="E18" s="1341"/>
      <c r="F18" s="1341"/>
      <c r="G18" s="1341"/>
      <c r="H18" s="1341"/>
      <c r="I18" s="1341"/>
      <c r="J18" s="247"/>
      <c r="K18" s="247"/>
      <c r="L18" s="247"/>
      <c r="M18" s="247"/>
      <c r="N18" s="247"/>
    </row>
    <row r="19" spans="1:14" ht="23.4" customHeight="1">
      <c r="A19" s="20" t="s">
        <v>398</v>
      </c>
      <c r="B19" s="20"/>
      <c r="C19" s="20"/>
      <c r="D19" s="20"/>
      <c r="E19" s="20"/>
      <c r="F19" s="20"/>
      <c r="G19" s="20"/>
      <c r="H19" s="20"/>
      <c r="I19" s="20"/>
      <c r="J19" s="177"/>
      <c r="K19" s="177"/>
      <c r="L19" s="177"/>
      <c r="M19" s="177"/>
      <c r="N19" s="177"/>
    </row>
    <row r="20" spans="1:14" ht="23.4" customHeight="1">
      <c r="A20" s="20"/>
      <c r="B20" s="20"/>
      <c r="C20" s="20"/>
      <c r="D20" s="20"/>
      <c r="E20" s="20"/>
      <c r="F20" s="20"/>
      <c r="G20" s="20"/>
      <c r="H20" s="20"/>
      <c r="I20" s="20"/>
      <c r="J20" s="18"/>
      <c r="K20" s="18"/>
      <c r="L20" s="18"/>
      <c r="M20" s="18"/>
      <c r="N20" s="18"/>
    </row>
    <row r="21" spans="1:14" ht="23.4" customHeight="1" thickBot="1">
      <c r="A21" s="20" t="s">
        <v>399</v>
      </c>
      <c r="B21" s="20"/>
      <c r="C21" s="20"/>
      <c r="D21" s="20"/>
      <c r="E21" s="20"/>
      <c r="F21" s="20"/>
      <c r="G21" s="20"/>
      <c r="H21" s="248" t="s">
        <v>408</v>
      </c>
      <c r="I21" s="20"/>
      <c r="J21" s="18"/>
      <c r="K21" s="18"/>
      <c r="L21" s="18"/>
      <c r="M21" s="18"/>
      <c r="N21" s="18"/>
    </row>
    <row r="22" spans="1:14" ht="23.4" customHeight="1" thickBot="1">
      <c r="A22" s="1346"/>
      <c r="B22" s="1347"/>
      <c r="C22" s="223" t="s">
        <v>159</v>
      </c>
      <c r="D22" s="224" t="s">
        <v>31</v>
      </c>
      <c r="E22" s="224" t="s">
        <v>400</v>
      </c>
      <c r="F22" s="695" t="s">
        <v>401</v>
      </c>
      <c r="G22" s="225" t="s">
        <v>402</v>
      </c>
      <c r="H22" s="696" t="s">
        <v>403</v>
      </c>
      <c r="I22" s="20"/>
      <c r="J22" s="18"/>
      <c r="K22" s="18"/>
      <c r="L22" s="18"/>
      <c r="M22" s="18"/>
      <c r="N22" s="18"/>
    </row>
    <row r="23" spans="1:14" ht="23.4" customHeight="1" thickTop="1">
      <c r="A23" s="1348" t="s">
        <v>193</v>
      </c>
      <c r="B23" s="704" t="s">
        <v>388</v>
      </c>
      <c r="C23" s="226">
        <v>412</v>
      </c>
      <c r="D23" s="227">
        <v>10</v>
      </c>
      <c r="E23" s="227">
        <v>2</v>
      </c>
      <c r="F23" s="227">
        <v>390</v>
      </c>
      <c r="G23" s="228" t="s">
        <v>239</v>
      </c>
      <c r="H23" s="208">
        <v>11</v>
      </c>
      <c r="I23" s="20"/>
      <c r="J23" s="18"/>
      <c r="K23" s="18"/>
      <c r="L23" s="18"/>
      <c r="M23" s="18"/>
      <c r="N23" s="18"/>
    </row>
    <row r="24" spans="1:14" ht="23.4" customHeight="1">
      <c r="A24" s="1349"/>
      <c r="B24" s="702" t="s">
        <v>277</v>
      </c>
      <c r="C24" s="50">
        <v>355</v>
      </c>
      <c r="D24" s="51">
        <v>9</v>
      </c>
      <c r="E24" s="51">
        <v>2</v>
      </c>
      <c r="F24" s="51">
        <v>335</v>
      </c>
      <c r="G24" s="228" t="s">
        <v>404</v>
      </c>
      <c r="H24" s="212">
        <v>10</v>
      </c>
      <c r="I24" s="20"/>
      <c r="J24" s="18"/>
      <c r="K24" s="18"/>
      <c r="L24" s="18"/>
      <c r="M24" s="18"/>
      <c r="N24" s="18"/>
    </row>
    <row r="25" spans="1:14" ht="23.4" customHeight="1">
      <c r="A25" s="1349"/>
      <c r="B25" s="702" t="s">
        <v>200</v>
      </c>
      <c r="C25" s="50">
        <v>333</v>
      </c>
      <c r="D25" s="51">
        <v>8</v>
      </c>
      <c r="E25" s="51" t="s">
        <v>239</v>
      </c>
      <c r="F25" s="51" t="s">
        <v>239</v>
      </c>
      <c r="G25" s="229">
        <v>324</v>
      </c>
      <c r="H25" s="212">
        <v>1</v>
      </c>
      <c r="I25" s="20"/>
      <c r="J25" s="18"/>
      <c r="K25" s="18"/>
      <c r="L25" s="18"/>
      <c r="M25" s="18"/>
      <c r="N25" s="18"/>
    </row>
    <row r="26" spans="1:14" ht="23.4" customHeight="1" thickBot="1">
      <c r="A26" s="1350"/>
      <c r="B26" s="677" t="s">
        <v>202</v>
      </c>
      <c r="C26" s="230">
        <v>304</v>
      </c>
      <c r="D26" s="231">
        <v>7</v>
      </c>
      <c r="E26" s="231" t="s">
        <v>239</v>
      </c>
      <c r="F26" s="231" t="s">
        <v>239</v>
      </c>
      <c r="G26" s="232">
        <v>293</v>
      </c>
      <c r="H26" s="233">
        <v>4</v>
      </c>
      <c r="I26" s="20"/>
      <c r="J26" s="18"/>
      <c r="K26" s="18"/>
      <c r="L26" s="18"/>
      <c r="M26" s="18"/>
      <c r="N26" s="18"/>
    </row>
    <row r="27" spans="1:14" ht="23.4" customHeight="1">
      <c r="A27" s="1351" t="s">
        <v>194</v>
      </c>
      <c r="B27" s="694" t="s">
        <v>388</v>
      </c>
      <c r="C27" s="234">
        <v>146</v>
      </c>
      <c r="D27" s="235" t="s">
        <v>238</v>
      </c>
      <c r="E27" s="235" t="s">
        <v>238</v>
      </c>
      <c r="F27" s="235">
        <v>137</v>
      </c>
      <c r="G27" s="236" t="s">
        <v>238</v>
      </c>
      <c r="H27" s="237">
        <v>8</v>
      </c>
      <c r="I27" s="20"/>
      <c r="J27" s="18"/>
      <c r="K27" s="18"/>
      <c r="L27" s="18"/>
      <c r="M27" s="18"/>
      <c r="N27" s="18"/>
    </row>
    <row r="28" spans="1:14" ht="23.4" customHeight="1">
      <c r="A28" s="1352"/>
      <c r="B28" s="702" t="s">
        <v>277</v>
      </c>
      <c r="C28" s="50">
        <v>98</v>
      </c>
      <c r="D28" s="51" t="s">
        <v>404</v>
      </c>
      <c r="E28" s="51">
        <v>0</v>
      </c>
      <c r="F28" s="51">
        <v>94</v>
      </c>
      <c r="G28" s="229" t="s">
        <v>238</v>
      </c>
      <c r="H28" s="212">
        <v>4</v>
      </c>
      <c r="I28" s="20"/>
      <c r="J28" s="18"/>
      <c r="K28" s="18"/>
      <c r="L28" s="18"/>
      <c r="M28" s="18"/>
      <c r="N28" s="18"/>
    </row>
    <row r="29" spans="1:14" ht="23.4" customHeight="1">
      <c r="A29" s="1352"/>
      <c r="B29" s="702" t="s">
        <v>200</v>
      </c>
      <c r="C29" s="50">
        <v>91</v>
      </c>
      <c r="D29" s="51" t="s">
        <v>238</v>
      </c>
      <c r="E29" s="51" t="s">
        <v>238</v>
      </c>
      <c r="F29" s="51" t="s">
        <v>238</v>
      </c>
      <c r="G29" s="229">
        <v>88</v>
      </c>
      <c r="H29" s="212">
        <v>3</v>
      </c>
      <c r="I29" s="20"/>
      <c r="J29" s="18"/>
      <c r="K29" s="18"/>
      <c r="L29" s="18"/>
      <c r="M29" s="18"/>
      <c r="N29" s="18"/>
    </row>
    <row r="30" spans="1:14" ht="23.4" customHeight="1" thickBot="1">
      <c r="A30" s="1353"/>
      <c r="B30" s="703" t="s">
        <v>202</v>
      </c>
      <c r="C30" s="238">
        <v>78</v>
      </c>
      <c r="D30" s="239" t="s">
        <v>238</v>
      </c>
      <c r="E30" s="239" t="s">
        <v>238</v>
      </c>
      <c r="F30" s="239" t="s">
        <v>238</v>
      </c>
      <c r="G30" s="240">
        <v>75</v>
      </c>
      <c r="H30" s="241">
        <v>3</v>
      </c>
      <c r="I30" s="20"/>
      <c r="J30" s="18"/>
      <c r="K30" s="18"/>
      <c r="L30" s="18"/>
      <c r="M30" s="18"/>
      <c r="N30" s="18"/>
    </row>
    <row r="31" spans="1:14" ht="35.4" customHeight="1">
      <c r="A31" s="1339" t="s">
        <v>405</v>
      </c>
      <c r="B31" s="681" t="s">
        <v>406</v>
      </c>
      <c r="C31" s="242">
        <v>345</v>
      </c>
      <c r="D31" s="243">
        <v>8</v>
      </c>
      <c r="E31" s="243" t="s">
        <v>239</v>
      </c>
      <c r="F31" s="243" t="s">
        <v>239</v>
      </c>
      <c r="G31" s="243">
        <v>320</v>
      </c>
      <c r="H31" s="244">
        <v>17</v>
      </c>
      <c r="I31" s="20"/>
      <c r="J31" s="18"/>
      <c r="K31" s="18"/>
      <c r="L31" s="18"/>
      <c r="M31" s="18"/>
      <c r="N31" s="18"/>
    </row>
    <row r="32" spans="1:14" ht="35.4" customHeight="1" thickBot="1">
      <c r="A32" s="1340"/>
      <c r="B32" s="245" t="s">
        <v>407</v>
      </c>
      <c r="C32" s="246">
        <v>262</v>
      </c>
      <c r="D32" s="221">
        <v>5</v>
      </c>
      <c r="E32" s="221" t="s">
        <v>239</v>
      </c>
      <c r="F32" s="221" t="s">
        <v>239</v>
      </c>
      <c r="G32" s="221">
        <v>232</v>
      </c>
      <c r="H32" s="233">
        <v>25</v>
      </c>
      <c r="I32" s="20"/>
      <c r="J32" s="18"/>
      <c r="K32" s="18"/>
      <c r="L32" s="18"/>
      <c r="M32" s="18"/>
      <c r="N32" s="18"/>
    </row>
    <row r="33" spans="1:14" ht="22.8" customHeight="1">
      <c r="A33" s="20"/>
      <c r="B33" s="20"/>
      <c r="C33" s="1111" t="s">
        <v>409</v>
      </c>
      <c r="D33" s="1111"/>
      <c r="E33" s="1111"/>
      <c r="F33" s="1111"/>
      <c r="G33" s="1111"/>
      <c r="H33" s="1111"/>
      <c r="I33" s="20"/>
      <c r="J33" s="18"/>
      <c r="K33" s="18"/>
      <c r="L33" s="18"/>
      <c r="M33" s="18"/>
      <c r="N33" s="18"/>
    </row>
    <row r="34" spans="1:14" ht="22.8" customHeight="1">
      <c r="A34" s="20" t="s">
        <v>410</v>
      </c>
      <c r="B34" s="20"/>
      <c r="C34" s="20"/>
      <c r="D34" s="20"/>
      <c r="E34" s="20"/>
      <c r="F34" s="20"/>
      <c r="G34" s="20"/>
      <c r="H34" s="20"/>
      <c r="I34" s="20"/>
      <c r="J34" s="18"/>
      <c r="K34" s="18"/>
      <c r="L34" s="18"/>
      <c r="M34" s="18"/>
      <c r="N34" s="18"/>
    </row>
    <row r="35" spans="1:14">
      <c r="A35" s="249"/>
      <c r="B35" s="249"/>
      <c r="C35" s="249"/>
      <c r="D35" s="249"/>
      <c r="E35" s="249"/>
      <c r="F35" s="249"/>
      <c r="G35" s="249"/>
      <c r="H35" s="249"/>
      <c r="I35" s="249"/>
    </row>
    <row r="36" spans="1:14">
      <c r="A36" s="249"/>
      <c r="B36" s="249"/>
      <c r="C36" s="249"/>
      <c r="D36" s="249"/>
      <c r="E36" s="249"/>
      <c r="F36" s="249"/>
      <c r="G36" s="249"/>
      <c r="H36" s="249"/>
      <c r="I36" s="249"/>
    </row>
    <row r="37" spans="1:14">
      <c r="A37" s="249"/>
      <c r="B37" s="249"/>
      <c r="C37" s="249"/>
      <c r="D37" s="249"/>
      <c r="E37" s="249"/>
      <c r="F37" s="249"/>
      <c r="G37" s="249"/>
      <c r="H37" s="249"/>
      <c r="I37" s="249"/>
    </row>
    <row r="38" spans="1:14">
      <c r="A38" s="249"/>
      <c r="B38" s="249"/>
      <c r="C38" s="249"/>
      <c r="D38" s="249"/>
      <c r="E38" s="249"/>
      <c r="F38" s="249"/>
      <c r="G38" s="249"/>
      <c r="H38" s="249"/>
      <c r="I38" s="249"/>
    </row>
  </sheetData>
  <mergeCells count="20">
    <mergeCell ref="A31:A32"/>
    <mergeCell ref="D18:I18"/>
    <mergeCell ref="C33:H33"/>
    <mergeCell ref="A16:B16"/>
    <mergeCell ref="A17:B17"/>
    <mergeCell ref="A22:B22"/>
    <mergeCell ref="A23:A26"/>
    <mergeCell ref="A27:A30"/>
    <mergeCell ref="I14:I15"/>
    <mergeCell ref="A3:B4"/>
    <mergeCell ref="C3:D3"/>
    <mergeCell ref="E3:F3"/>
    <mergeCell ref="G3:H3"/>
    <mergeCell ref="I3:I4"/>
    <mergeCell ref="A5:A8"/>
    <mergeCell ref="A9:A12"/>
    <mergeCell ref="A14:B15"/>
    <mergeCell ref="C14:D14"/>
    <mergeCell ref="E14:F14"/>
    <mergeCell ref="G14:H1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2334-4905-470E-B3B4-C21F647DC778}">
  <dimension ref="A1:L40"/>
  <sheetViews>
    <sheetView view="pageLayout" topLeftCell="A26" zoomScale="85" zoomScaleNormal="100" zoomScaleSheetLayoutView="100" zoomScalePageLayoutView="85" workbookViewId="0">
      <selection activeCell="E45" sqref="E45"/>
    </sheetView>
  </sheetViews>
  <sheetFormatPr defaultRowHeight="10.8"/>
  <cols>
    <col min="1" max="1" width="6.5" style="975" customWidth="1"/>
    <col min="2" max="2" width="9" style="975" customWidth="1"/>
    <col min="3" max="3" width="8.69921875" style="975" customWidth="1"/>
    <col min="4" max="4" width="7.19921875" style="975" customWidth="1"/>
    <col min="5" max="12" width="10.69921875" style="975" customWidth="1"/>
    <col min="13" max="256" width="8.796875" style="975"/>
    <col min="257" max="257" width="4.5" style="975" customWidth="1"/>
    <col min="258" max="258" width="6.5" style="975" customWidth="1"/>
    <col min="259" max="268" width="6.19921875" style="975" customWidth="1"/>
    <col min="269" max="512" width="8.796875" style="975"/>
    <col min="513" max="513" width="4.5" style="975" customWidth="1"/>
    <col min="514" max="514" width="6.5" style="975" customWidth="1"/>
    <col min="515" max="524" width="6.19921875" style="975" customWidth="1"/>
    <col min="525" max="768" width="8.796875" style="975"/>
    <col min="769" max="769" width="4.5" style="975" customWidth="1"/>
    <col min="770" max="770" width="6.5" style="975" customWidth="1"/>
    <col min="771" max="780" width="6.19921875" style="975" customWidth="1"/>
    <col min="781" max="1024" width="8.796875" style="975"/>
    <col min="1025" max="1025" width="4.5" style="975" customWidth="1"/>
    <col min="1026" max="1026" width="6.5" style="975" customWidth="1"/>
    <col min="1027" max="1036" width="6.19921875" style="975" customWidth="1"/>
    <col min="1037" max="1280" width="8.796875" style="975"/>
    <col min="1281" max="1281" width="4.5" style="975" customWidth="1"/>
    <col min="1282" max="1282" width="6.5" style="975" customWidth="1"/>
    <col min="1283" max="1292" width="6.19921875" style="975" customWidth="1"/>
    <col min="1293" max="1536" width="8.796875" style="975"/>
    <col min="1537" max="1537" width="4.5" style="975" customWidth="1"/>
    <col min="1538" max="1538" width="6.5" style="975" customWidth="1"/>
    <col min="1539" max="1548" width="6.19921875" style="975" customWidth="1"/>
    <col min="1549" max="1792" width="8.796875" style="975"/>
    <col min="1793" max="1793" width="4.5" style="975" customWidth="1"/>
    <col min="1794" max="1794" width="6.5" style="975" customWidth="1"/>
    <col min="1795" max="1804" width="6.19921875" style="975" customWidth="1"/>
    <col min="1805" max="2048" width="8.796875" style="975"/>
    <col min="2049" max="2049" width="4.5" style="975" customWidth="1"/>
    <col min="2050" max="2050" width="6.5" style="975" customWidth="1"/>
    <col min="2051" max="2060" width="6.19921875" style="975" customWidth="1"/>
    <col min="2061" max="2304" width="8.796875" style="975"/>
    <col min="2305" max="2305" width="4.5" style="975" customWidth="1"/>
    <col min="2306" max="2306" width="6.5" style="975" customWidth="1"/>
    <col min="2307" max="2316" width="6.19921875" style="975" customWidth="1"/>
    <col min="2317" max="2560" width="8.796875" style="975"/>
    <col min="2561" max="2561" width="4.5" style="975" customWidth="1"/>
    <col min="2562" max="2562" width="6.5" style="975" customWidth="1"/>
    <col min="2563" max="2572" width="6.19921875" style="975" customWidth="1"/>
    <col min="2573" max="2816" width="8.796875" style="975"/>
    <col min="2817" max="2817" width="4.5" style="975" customWidth="1"/>
    <col min="2818" max="2818" width="6.5" style="975" customWidth="1"/>
    <col min="2819" max="2828" width="6.19921875" style="975" customWidth="1"/>
    <col min="2829" max="3072" width="8.796875" style="975"/>
    <col min="3073" max="3073" width="4.5" style="975" customWidth="1"/>
    <col min="3074" max="3074" width="6.5" style="975" customWidth="1"/>
    <col min="3075" max="3084" width="6.19921875" style="975" customWidth="1"/>
    <col min="3085" max="3328" width="8.796875" style="975"/>
    <col min="3329" max="3329" width="4.5" style="975" customWidth="1"/>
    <col min="3330" max="3330" width="6.5" style="975" customWidth="1"/>
    <col min="3331" max="3340" width="6.19921875" style="975" customWidth="1"/>
    <col min="3341" max="3584" width="8.796875" style="975"/>
    <col min="3585" max="3585" width="4.5" style="975" customWidth="1"/>
    <col min="3586" max="3586" width="6.5" style="975" customWidth="1"/>
    <col min="3587" max="3596" width="6.19921875" style="975" customWidth="1"/>
    <col min="3597" max="3840" width="8.796875" style="975"/>
    <col min="3841" max="3841" width="4.5" style="975" customWidth="1"/>
    <col min="3842" max="3842" width="6.5" style="975" customWidth="1"/>
    <col min="3843" max="3852" width="6.19921875" style="975" customWidth="1"/>
    <col min="3853" max="4096" width="8.796875" style="975"/>
    <col min="4097" max="4097" width="4.5" style="975" customWidth="1"/>
    <col min="4098" max="4098" width="6.5" style="975" customWidth="1"/>
    <col min="4099" max="4108" width="6.19921875" style="975" customWidth="1"/>
    <col min="4109" max="4352" width="8.796875" style="975"/>
    <col min="4353" max="4353" width="4.5" style="975" customWidth="1"/>
    <col min="4354" max="4354" width="6.5" style="975" customWidth="1"/>
    <col min="4355" max="4364" width="6.19921875" style="975" customWidth="1"/>
    <col min="4365" max="4608" width="8.796875" style="975"/>
    <col min="4609" max="4609" width="4.5" style="975" customWidth="1"/>
    <col min="4610" max="4610" width="6.5" style="975" customWidth="1"/>
    <col min="4611" max="4620" width="6.19921875" style="975" customWidth="1"/>
    <col min="4621" max="4864" width="8.796875" style="975"/>
    <col min="4865" max="4865" width="4.5" style="975" customWidth="1"/>
    <col min="4866" max="4866" width="6.5" style="975" customWidth="1"/>
    <col min="4867" max="4876" width="6.19921875" style="975" customWidth="1"/>
    <col min="4877" max="5120" width="8.796875" style="975"/>
    <col min="5121" max="5121" width="4.5" style="975" customWidth="1"/>
    <col min="5122" max="5122" width="6.5" style="975" customWidth="1"/>
    <col min="5123" max="5132" width="6.19921875" style="975" customWidth="1"/>
    <col min="5133" max="5376" width="8.796875" style="975"/>
    <col min="5377" max="5377" width="4.5" style="975" customWidth="1"/>
    <col min="5378" max="5378" width="6.5" style="975" customWidth="1"/>
    <col min="5379" max="5388" width="6.19921875" style="975" customWidth="1"/>
    <col min="5389" max="5632" width="8.796875" style="975"/>
    <col min="5633" max="5633" width="4.5" style="975" customWidth="1"/>
    <col min="5634" max="5634" width="6.5" style="975" customWidth="1"/>
    <col min="5635" max="5644" width="6.19921875" style="975" customWidth="1"/>
    <col min="5645" max="5888" width="8.796875" style="975"/>
    <col min="5889" max="5889" width="4.5" style="975" customWidth="1"/>
    <col min="5890" max="5890" width="6.5" style="975" customWidth="1"/>
    <col min="5891" max="5900" width="6.19921875" style="975" customWidth="1"/>
    <col min="5901" max="6144" width="8.796875" style="975"/>
    <col min="6145" max="6145" width="4.5" style="975" customWidth="1"/>
    <col min="6146" max="6146" width="6.5" style="975" customWidth="1"/>
    <col min="6147" max="6156" width="6.19921875" style="975" customWidth="1"/>
    <col min="6157" max="6400" width="8.796875" style="975"/>
    <col min="6401" max="6401" width="4.5" style="975" customWidth="1"/>
    <col min="6402" max="6402" width="6.5" style="975" customWidth="1"/>
    <col min="6403" max="6412" width="6.19921875" style="975" customWidth="1"/>
    <col min="6413" max="6656" width="8.796875" style="975"/>
    <col min="6657" max="6657" width="4.5" style="975" customWidth="1"/>
    <col min="6658" max="6658" width="6.5" style="975" customWidth="1"/>
    <col min="6659" max="6668" width="6.19921875" style="975" customWidth="1"/>
    <col min="6669" max="6912" width="8.796875" style="975"/>
    <col min="6913" max="6913" width="4.5" style="975" customWidth="1"/>
    <col min="6914" max="6914" width="6.5" style="975" customWidth="1"/>
    <col min="6915" max="6924" width="6.19921875" style="975" customWidth="1"/>
    <col min="6925" max="7168" width="8.796875" style="975"/>
    <col min="7169" max="7169" width="4.5" style="975" customWidth="1"/>
    <col min="7170" max="7170" width="6.5" style="975" customWidth="1"/>
    <col min="7171" max="7180" width="6.19921875" style="975" customWidth="1"/>
    <col min="7181" max="7424" width="8.796875" style="975"/>
    <col min="7425" max="7425" width="4.5" style="975" customWidth="1"/>
    <col min="7426" max="7426" width="6.5" style="975" customWidth="1"/>
    <col min="7427" max="7436" width="6.19921875" style="975" customWidth="1"/>
    <col min="7437" max="7680" width="8.796875" style="975"/>
    <col min="7681" max="7681" width="4.5" style="975" customWidth="1"/>
    <col min="7682" max="7682" width="6.5" style="975" customWidth="1"/>
    <col min="7683" max="7692" width="6.19921875" style="975" customWidth="1"/>
    <col min="7693" max="7936" width="8.796875" style="975"/>
    <col min="7937" max="7937" width="4.5" style="975" customWidth="1"/>
    <col min="7938" max="7938" width="6.5" style="975" customWidth="1"/>
    <col min="7939" max="7948" width="6.19921875" style="975" customWidth="1"/>
    <col min="7949" max="8192" width="8.796875" style="975"/>
    <col min="8193" max="8193" width="4.5" style="975" customWidth="1"/>
    <col min="8194" max="8194" width="6.5" style="975" customWidth="1"/>
    <col min="8195" max="8204" width="6.19921875" style="975" customWidth="1"/>
    <col min="8205" max="8448" width="8.796875" style="975"/>
    <col min="8449" max="8449" width="4.5" style="975" customWidth="1"/>
    <col min="8450" max="8450" width="6.5" style="975" customWidth="1"/>
    <col min="8451" max="8460" width="6.19921875" style="975" customWidth="1"/>
    <col min="8461" max="8704" width="8.796875" style="975"/>
    <col min="8705" max="8705" width="4.5" style="975" customWidth="1"/>
    <col min="8706" max="8706" width="6.5" style="975" customWidth="1"/>
    <col min="8707" max="8716" width="6.19921875" style="975" customWidth="1"/>
    <col min="8717" max="8960" width="8.796875" style="975"/>
    <col min="8961" max="8961" width="4.5" style="975" customWidth="1"/>
    <col min="8962" max="8962" width="6.5" style="975" customWidth="1"/>
    <col min="8963" max="8972" width="6.19921875" style="975" customWidth="1"/>
    <col min="8973" max="9216" width="8.796875" style="975"/>
    <col min="9217" max="9217" width="4.5" style="975" customWidth="1"/>
    <col min="9218" max="9218" width="6.5" style="975" customWidth="1"/>
    <col min="9219" max="9228" width="6.19921875" style="975" customWidth="1"/>
    <col min="9229" max="9472" width="8.796875" style="975"/>
    <col min="9473" max="9473" width="4.5" style="975" customWidth="1"/>
    <col min="9474" max="9474" width="6.5" style="975" customWidth="1"/>
    <col min="9475" max="9484" width="6.19921875" style="975" customWidth="1"/>
    <col min="9485" max="9728" width="8.796875" style="975"/>
    <col min="9729" max="9729" width="4.5" style="975" customWidth="1"/>
    <col min="9730" max="9730" width="6.5" style="975" customWidth="1"/>
    <col min="9731" max="9740" width="6.19921875" style="975" customWidth="1"/>
    <col min="9741" max="9984" width="8.796875" style="975"/>
    <col min="9985" max="9985" width="4.5" style="975" customWidth="1"/>
    <col min="9986" max="9986" width="6.5" style="975" customWidth="1"/>
    <col min="9987" max="9996" width="6.19921875" style="975" customWidth="1"/>
    <col min="9997" max="10240" width="8.796875" style="975"/>
    <col min="10241" max="10241" width="4.5" style="975" customWidth="1"/>
    <col min="10242" max="10242" width="6.5" style="975" customWidth="1"/>
    <col min="10243" max="10252" width="6.19921875" style="975" customWidth="1"/>
    <col min="10253" max="10496" width="8.796875" style="975"/>
    <col min="10497" max="10497" width="4.5" style="975" customWidth="1"/>
    <col min="10498" max="10498" width="6.5" style="975" customWidth="1"/>
    <col min="10499" max="10508" width="6.19921875" style="975" customWidth="1"/>
    <col min="10509" max="10752" width="8.796875" style="975"/>
    <col min="10753" max="10753" width="4.5" style="975" customWidth="1"/>
    <col min="10754" max="10754" width="6.5" style="975" customWidth="1"/>
    <col min="10755" max="10764" width="6.19921875" style="975" customWidth="1"/>
    <col min="10765" max="11008" width="8.796875" style="975"/>
    <col min="11009" max="11009" width="4.5" style="975" customWidth="1"/>
    <col min="11010" max="11010" width="6.5" style="975" customWidth="1"/>
    <col min="11011" max="11020" width="6.19921875" style="975" customWidth="1"/>
    <col min="11021" max="11264" width="8.796875" style="975"/>
    <col min="11265" max="11265" width="4.5" style="975" customWidth="1"/>
    <col min="11266" max="11266" width="6.5" style="975" customWidth="1"/>
    <col min="11267" max="11276" width="6.19921875" style="975" customWidth="1"/>
    <col min="11277" max="11520" width="8.796875" style="975"/>
    <col min="11521" max="11521" width="4.5" style="975" customWidth="1"/>
    <col min="11522" max="11522" width="6.5" style="975" customWidth="1"/>
    <col min="11523" max="11532" width="6.19921875" style="975" customWidth="1"/>
    <col min="11533" max="11776" width="8.796875" style="975"/>
    <col min="11777" max="11777" width="4.5" style="975" customWidth="1"/>
    <col min="11778" max="11778" width="6.5" style="975" customWidth="1"/>
    <col min="11779" max="11788" width="6.19921875" style="975" customWidth="1"/>
    <col min="11789" max="12032" width="8.796875" style="975"/>
    <col min="12033" max="12033" width="4.5" style="975" customWidth="1"/>
    <col min="12034" max="12034" width="6.5" style="975" customWidth="1"/>
    <col min="12035" max="12044" width="6.19921875" style="975" customWidth="1"/>
    <col min="12045" max="12288" width="8.796875" style="975"/>
    <col min="12289" max="12289" width="4.5" style="975" customWidth="1"/>
    <col min="12290" max="12290" width="6.5" style="975" customWidth="1"/>
    <col min="12291" max="12300" width="6.19921875" style="975" customWidth="1"/>
    <col min="12301" max="12544" width="8.796875" style="975"/>
    <col min="12545" max="12545" width="4.5" style="975" customWidth="1"/>
    <col min="12546" max="12546" width="6.5" style="975" customWidth="1"/>
    <col min="12547" max="12556" width="6.19921875" style="975" customWidth="1"/>
    <col min="12557" max="12800" width="8.796875" style="975"/>
    <col min="12801" max="12801" width="4.5" style="975" customWidth="1"/>
    <col min="12802" max="12802" width="6.5" style="975" customWidth="1"/>
    <col min="12803" max="12812" width="6.19921875" style="975" customWidth="1"/>
    <col min="12813" max="13056" width="8.796875" style="975"/>
    <col min="13057" max="13057" width="4.5" style="975" customWidth="1"/>
    <col min="13058" max="13058" width="6.5" style="975" customWidth="1"/>
    <col min="13059" max="13068" width="6.19921875" style="975" customWidth="1"/>
    <col min="13069" max="13312" width="8.796875" style="975"/>
    <col min="13313" max="13313" width="4.5" style="975" customWidth="1"/>
    <col min="13314" max="13314" width="6.5" style="975" customWidth="1"/>
    <col min="13315" max="13324" width="6.19921875" style="975" customWidth="1"/>
    <col min="13325" max="13568" width="8.796875" style="975"/>
    <col min="13569" max="13569" width="4.5" style="975" customWidth="1"/>
    <col min="13570" max="13570" width="6.5" style="975" customWidth="1"/>
    <col min="13571" max="13580" width="6.19921875" style="975" customWidth="1"/>
    <col min="13581" max="13824" width="8.796875" style="975"/>
    <col min="13825" max="13825" width="4.5" style="975" customWidth="1"/>
    <col min="13826" max="13826" width="6.5" style="975" customWidth="1"/>
    <col min="13827" max="13836" width="6.19921875" style="975" customWidth="1"/>
    <col min="13837" max="14080" width="8.796875" style="975"/>
    <col min="14081" max="14081" width="4.5" style="975" customWidth="1"/>
    <col min="14082" max="14082" width="6.5" style="975" customWidth="1"/>
    <col min="14083" max="14092" width="6.19921875" style="975" customWidth="1"/>
    <col min="14093" max="14336" width="8.796875" style="975"/>
    <col min="14337" max="14337" width="4.5" style="975" customWidth="1"/>
    <col min="14338" max="14338" width="6.5" style="975" customWidth="1"/>
    <col min="14339" max="14348" width="6.19921875" style="975" customWidth="1"/>
    <col min="14349" max="14592" width="8.796875" style="975"/>
    <col min="14593" max="14593" width="4.5" style="975" customWidth="1"/>
    <col min="14594" max="14594" width="6.5" style="975" customWidth="1"/>
    <col min="14595" max="14604" width="6.19921875" style="975" customWidth="1"/>
    <col min="14605" max="14848" width="8.796875" style="975"/>
    <col min="14849" max="14849" width="4.5" style="975" customWidth="1"/>
    <col min="14850" max="14850" width="6.5" style="975" customWidth="1"/>
    <col min="14851" max="14860" width="6.19921875" style="975" customWidth="1"/>
    <col min="14861" max="15104" width="8.796875" style="975"/>
    <col min="15105" max="15105" width="4.5" style="975" customWidth="1"/>
    <col min="15106" max="15106" width="6.5" style="975" customWidth="1"/>
    <col min="15107" max="15116" width="6.19921875" style="975" customWidth="1"/>
    <col min="15117" max="15360" width="8.796875" style="975"/>
    <col min="15361" max="15361" width="4.5" style="975" customWidth="1"/>
    <col min="15362" max="15362" width="6.5" style="975" customWidth="1"/>
    <col min="15363" max="15372" width="6.19921875" style="975" customWidth="1"/>
    <col min="15373" max="15616" width="8.796875" style="975"/>
    <col min="15617" max="15617" width="4.5" style="975" customWidth="1"/>
    <col min="15618" max="15618" width="6.5" style="975" customWidth="1"/>
    <col min="15619" max="15628" width="6.19921875" style="975" customWidth="1"/>
    <col min="15629" max="15872" width="8.796875" style="975"/>
    <col min="15873" max="15873" width="4.5" style="975" customWidth="1"/>
    <col min="15874" max="15874" width="6.5" style="975" customWidth="1"/>
    <col min="15875" max="15884" width="6.19921875" style="975" customWidth="1"/>
    <col min="15885" max="16128" width="8.796875" style="975"/>
    <col min="16129" max="16129" width="4.5" style="975" customWidth="1"/>
    <col min="16130" max="16130" width="6.5" style="975" customWidth="1"/>
    <col min="16131" max="16140" width="6.19921875" style="975" customWidth="1"/>
    <col min="16141" max="16384" width="8.796875" style="975"/>
  </cols>
  <sheetData>
    <row r="1" spans="1:12" ht="21" customHeight="1" thickBot="1">
      <c r="A1" s="973" t="s">
        <v>1369</v>
      </c>
      <c r="B1" s="974"/>
      <c r="C1" s="974"/>
      <c r="D1" s="974"/>
      <c r="E1" s="974"/>
      <c r="F1" s="974"/>
      <c r="G1" s="974"/>
      <c r="H1" s="974"/>
      <c r="I1" s="974"/>
      <c r="K1" s="1005" t="s">
        <v>1370</v>
      </c>
      <c r="L1" s="981"/>
    </row>
    <row r="2" spans="1:12" ht="23.4" customHeight="1">
      <c r="A2" s="1357" t="s">
        <v>1371</v>
      </c>
      <c r="B2" s="1358"/>
      <c r="C2" s="1358"/>
      <c r="D2" s="1359"/>
      <c r="E2" s="1363" t="s">
        <v>193</v>
      </c>
      <c r="F2" s="1364"/>
      <c r="G2" s="1364" t="s">
        <v>194</v>
      </c>
      <c r="H2" s="1364"/>
      <c r="I2" s="1364" t="s">
        <v>1372</v>
      </c>
      <c r="J2" s="1364"/>
      <c r="K2" s="1365"/>
      <c r="L2" s="981"/>
    </row>
    <row r="3" spans="1:12" ht="23.4" customHeight="1" thickBot="1">
      <c r="A3" s="1360"/>
      <c r="B3" s="1361"/>
      <c r="C3" s="1361"/>
      <c r="D3" s="1362"/>
      <c r="E3" s="871" t="s">
        <v>1373</v>
      </c>
      <c r="F3" s="930" t="s">
        <v>1374</v>
      </c>
      <c r="G3" s="930" t="s">
        <v>1375</v>
      </c>
      <c r="H3" s="934" t="s">
        <v>1376</v>
      </c>
      <c r="I3" s="934" t="s">
        <v>1377</v>
      </c>
      <c r="J3" s="934" t="s">
        <v>1378</v>
      </c>
      <c r="K3" s="984" t="s">
        <v>1379</v>
      </c>
      <c r="L3" s="976"/>
    </row>
    <row r="4" spans="1:12" ht="23.4" customHeight="1" thickTop="1" thickBot="1">
      <c r="A4" s="1366" t="s">
        <v>1380</v>
      </c>
      <c r="B4" s="1367"/>
      <c r="C4" s="1367"/>
      <c r="D4" s="1368"/>
      <c r="E4" s="985">
        <f t="shared" ref="E4:J4" si="0">SUM(E5:E17)</f>
        <v>149</v>
      </c>
      <c r="F4" s="986">
        <f t="shared" si="0"/>
        <v>168</v>
      </c>
      <c r="G4" s="986">
        <f t="shared" si="0"/>
        <v>56</v>
      </c>
      <c r="H4" s="986">
        <f t="shared" si="0"/>
        <v>65</v>
      </c>
      <c r="I4" s="986">
        <f t="shared" si="0"/>
        <v>203</v>
      </c>
      <c r="J4" s="986">
        <f t="shared" si="0"/>
        <v>199</v>
      </c>
      <c r="K4" s="987">
        <v>184</v>
      </c>
      <c r="L4" s="977"/>
    </row>
    <row r="5" spans="1:12" ht="23.4" customHeight="1">
      <c r="A5" s="1369" t="s">
        <v>1381</v>
      </c>
      <c r="B5" s="1370"/>
      <c r="C5" s="1370"/>
      <c r="D5" s="1371"/>
      <c r="E5" s="988">
        <v>1</v>
      </c>
      <c r="F5" s="322">
        <v>1</v>
      </c>
      <c r="G5" s="322" t="s">
        <v>336</v>
      </c>
      <c r="H5" s="322" t="s">
        <v>336</v>
      </c>
      <c r="I5" s="322">
        <v>1</v>
      </c>
      <c r="J5" s="322">
        <v>1</v>
      </c>
      <c r="K5" s="989">
        <v>1</v>
      </c>
      <c r="L5" s="978"/>
    </row>
    <row r="6" spans="1:12" ht="23.4" customHeight="1">
      <c r="A6" s="1354" t="s">
        <v>1382</v>
      </c>
      <c r="B6" s="1355"/>
      <c r="C6" s="1355"/>
      <c r="D6" s="1356"/>
      <c r="E6" s="990">
        <v>0</v>
      </c>
      <c r="F6" s="323">
        <v>0</v>
      </c>
      <c r="G6" s="323">
        <v>0</v>
      </c>
      <c r="H6" s="323">
        <v>0</v>
      </c>
      <c r="I6" s="323">
        <v>0</v>
      </c>
      <c r="J6" s="323">
        <v>0</v>
      </c>
      <c r="K6" s="991">
        <v>0</v>
      </c>
      <c r="L6" s="978"/>
    </row>
    <row r="7" spans="1:12" ht="23.4" customHeight="1">
      <c r="A7" s="1354" t="s">
        <v>1383</v>
      </c>
      <c r="B7" s="1355"/>
      <c r="C7" s="1355"/>
      <c r="D7" s="1356"/>
      <c r="E7" s="990">
        <v>1</v>
      </c>
      <c r="F7" s="323">
        <v>1</v>
      </c>
      <c r="G7" s="323">
        <v>1</v>
      </c>
      <c r="H7" s="323">
        <v>1</v>
      </c>
      <c r="I7" s="323">
        <v>1</v>
      </c>
      <c r="J7" s="323">
        <v>1</v>
      </c>
      <c r="K7" s="991">
        <v>1</v>
      </c>
      <c r="L7" s="978"/>
    </row>
    <row r="8" spans="1:12" ht="23.4" customHeight="1">
      <c r="A8" s="1354" t="s">
        <v>1384</v>
      </c>
      <c r="B8" s="1355"/>
      <c r="C8" s="1355"/>
      <c r="D8" s="1356"/>
      <c r="E8" s="990">
        <v>2</v>
      </c>
      <c r="F8" s="323">
        <v>2</v>
      </c>
      <c r="G8" s="323">
        <v>2</v>
      </c>
      <c r="H8" s="323">
        <v>2</v>
      </c>
      <c r="I8" s="323">
        <v>4</v>
      </c>
      <c r="J8" s="323">
        <v>5</v>
      </c>
      <c r="K8" s="991">
        <v>5</v>
      </c>
      <c r="L8" s="978"/>
    </row>
    <row r="9" spans="1:12" ht="23.4" customHeight="1">
      <c r="A9" s="1354" t="s">
        <v>1385</v>
      </c>
      <c r="B9" s="1355"/>
      <c r="C9" s="1355"/>
      <c r="D9" s="1356"/>
      <c r="E9" s="990">
        <v>1</v>
      </c>
      <c r="F9" s="323">
        <v>1</v>
      </c>
      <c r="G9" s="323">
        <v>1</v>
      </c>
      <c r="H9" s="323">
        <v>1</v>
      </c>
      <c r="I9" s="323">
        <v>2</v>
      </c>
      <c r="J9" s="323">
        <v>2</v>
      </c>
      <c r="K9" s="991">
        <v>2</v>
      </c>
      <c r="L9" s="978"/>
    </row>
    <row r="10" spans="1:12" ht="23.4" customHeight="1">
      <c r="A10" s="1354" t="s">
        <v>1386</v>
      </c>
      <c r="B10" s="1355"/>
      <c r="C10" s="1355"/>
      <c r="D10" s="1356"/>
      <c r="E10" s="990" t="s">
        <v>336</v>
      </c>
      <c r="F10" s="323" t="s">
        <v>336</v>
      </c>
      <c r="G10" s="323" t="s">
        <v>336</v>
      </c>
      <c r="H10" s="323" t="s">
        <v>336</v>
      </c>
      <c r="I10" s="323" t="s">
        <v>336</v>
      </c>
      <c r="J10" s="323" t="s">
        <v>336</v>
      </c>
      <c r="K10" s="991" t="s">
        <v>336</v>
      </c>
      <c r="L10" s="978"/>
    </row>
    <row r="11" spans="1:12" ht="23.4" customHeight="1">
      <c r="A11" s="1354" t="s">
        <v>1387</v>
      </c>
      <c r="B11" s="1355"/>
      <c r="C11" s="1355"/>
      <c r="D11" s="1356"/>
      <c r="E11" s="990">
        <v>106</v>
      </c>
      <c r="F11" s="323">
        <v>119</v>
      </c>
      <c r="G11" s="323">
        <v>40</v>
      </c>
      <c r="H11" s="323">
        <v>46</v>
      </c>
      <c r="I11" s="323">
        <v>137</v>
      </c>
      <c r="J11" s="323">
        <v>136</v>
      </c>
      <c r="K11" s="991">
        <v>128</v>
      </c>
      <c r="L11" s="978"/>
    </row>
    <row r="12" spans="1:12" ht="23.4" customHeight="1">
      <c r="A12" s="1354" t="s">
        <v>1388</v>
      </c>
      <c r="B12" s="1355"/>
      <c r="C12" s="1355"/>
      <c r="D12" s="1356"/>
      <c r="E12" s="990">
        <v>4</v>
      </c>
      <c r="F12" s="323">
        <v>4</v>
      </c>
      <c r="G12" s="323">
        <v>2</v>
      </c>
      <c r="H12" s="323">
        <v>2</v>
      </c>
      <c r="I12" s="323">
        <v>5</v>
      </c>
      <c r="J12" s="323">
        <v>5</v>
      </c>
      <c r="K12" s="991">
        <v>5</v>
      </c>
      <c r="L12" s="978"/>
    </row>
    <row r="13" spans="1:12" ht="23.4" customHeight="1">
      <c r="A13" s="1354" t="s">
        <v>1389</v>
      </c>
      <c r="B13" s="1355"/>
      <c r="C13" s="1355"/>
      <c r="D13" s="1356"/>
      <c r="E13" s="990" t="s">
        <v>336</v>
      </c>
      <c r="F13" s="323" t="s">
        <v>336</v>
      </c>
      <c r="G13" s="323" t="s">
        <v>336</v>
      </c>
      <c r="H13" s="323" t="s">
        <v>336</v>
      </c>
      <c r="I13" s="323" t="s">
        <v>336</v>
      </c>
      <c r="J13" s="323" t="s">
        <v>336</v>
      </c>
      <c r="K13" s="991" t="s">
        <v>336</v>
      </c>
      <c r="L13" s="978"/>
    </row>
    <row r="14" spans="1:12" ht="23.4" customHeight="1">
      <c r="A14" s="1354" t="s">
        <v>1390</v>
      </c>
      <c r="B14" s="1355"/>
      <c r="C14" s="1355"/>
      <c r="D14" s="1356"/>
      <c r="E14" s="990" t="s">
        <v>336</v>
      </c>
      <c r="F14" s="323" t="s">
        <v>336</v>
      </c>
      <c r="G14" s="323" t="s">
        <v>336</v>
      </c>
      <c r="H14" s="323" t="s">
        <v>336</v>
      </c>
      <c r="I14" s="323" t="s">
        <v>336</v>
      </c>
      <c r="J14" s="323" t="s">
        <v>336</v>
      </c>
      <c r="K14" s="991" t="s">
        <v>336</v>
      </c>
      <c r="L14" s="978"/>
    </row>
    <row r="15" spans="1:12" ht="23.4" customHeight="1">
      <c r="A15" s="1354" t="s">
        <v>1391</v>
      </c>
      <c r="B15" s="1355"/>
      <c r="C15" s="1355"/>
      <c r="D15" s="1356"/>
      <c r="E15" s="990" t="s">
        <v>336</v>
      </c>
      <c r="F15" s="323" t="s">
        <v>336</v>
      </c>
      <c r="G15" s="323" t="s">
        <v>336</v>
      </c>
      <c r="H15" s="323" t="s">
        <v>336</v>
      </c>
      <c r="I15" s="323" t="s">
        <v>336</v>
      </c>
      <c r="J15" s="323" t="s">
        <v>336</v>
      </c>
      <c r="K15" s="991" t="s">
        <v>336</v>
      </c>
      <c r="L15" s="978"/>
    </row>
    <row r="16" spans="1:12" ht="23.4" customHeight="1">
      <c r="A16" s="1354" t="s">
        <v>1392</v>
      </c>
      <c r="B16" s="1355"/>
      <c r="C16" s="1355"/>
      <c r="D16" s="1356"/>
      <c r="E16" s="990" t="s">
        <v>336</v>
      </c>
      <c r="F16" s="323" t="s">
        <v>1393</v>
      </c>
      <c r="G16" s="323" t="s">
        <v>1393</v>
      </c>
      <c r="H16" s="323" t="s">
        <v>1393</v>
      </c>
      <c r="I16" s="323" t="s">
        <v>1393</v>
      </c>
      <c r="J16" s="323" t="s">
        <v>1393</v>
      </c>
      <c r="K16" s="991" t="s">
        <v>1393</v>
      </c>
      <c r="L16" s="978"/>
    </row>
    <row r="17" spans="1:12" ht="23.4" customHeight="1">
      <c r="A17" s="1354" t="s">
        <v>1394</v>
      </c>
      <c r="B17" s="1355"/>
      <c r="C17" s="1355"/>
      <c r="D17" s="1356"/>
      <c r="E17" s="990">
        <v>34</v>
      </c>
      <c r="F17" s="323">
        <v>40</v>
      </c>
      <c r="G17" s="323">
        <v>10</v>
      </c>
      <c r="H17" s="323">
        <v>13</v>
      </c>
      <c r="I17" s="323">
        <v>53</v>
      </c>
      <c r="J17" s="323">
        <v>49</v>
      </c>
      <c r="K17" s="991" t="s">
        <v>1393</v>
      </c>
      <c r="L17" s="978"/>
    </row>
    <row r="18" spans="1:12" ht="23.4" customHeight="1">
      <c r="A18" s="1354" t="s">
        <v>1395</v>
      </c>
      <c r="B18" s="1355"/>
      <c r="C18" s="1355"/>
      <c r="D18" s="1356"/>
      <c r="E18" s="990">
        <v>77</v>
      </c>
      <c r="F18" s="323">
        <v>87</v>
      </c>
      <c r="G18" s="323">
        <v>28</v>
      </c>
      <c r="H18" s="323">
        <v>33</v>
      </c>
      <c r="I18" s="323">
        <v>103</v>
      </c>
      <c r="J18" s="323">
        <v>100</v>
      </c>
      <c r="K18" s="991">
        <v>91</v>
      </c>
      <c r="L18" s="978"/>
    </row>
    <row r="19" spans="1:12" ht="23.4" customHeight="1">
      <c r="A19" s="1373" t="s">
        <v>1396</v>
      </c>
      <c r="B19" s="1374"/>
      <c r="C19" s="1374"/>
      <c r="D19" s="1375"/>
      <c r="E19" s="992">
        <v>843</v>
      </c>
      <c r="F19" s="323">
        <v>957</v>
      </c>
      <c r="G19" s="323">
        <v>664</v>
      </c>
      <c r="H19" s="323">
        <v>773</v>
      </c>
      <c r="I19" s="323">
        <v>1481</v>
      </c>
      <c r="J19" s="323">
        <v>816</v>
      </c>
      <c r="K19" s="991">
        <v>741</v>
      </c>
      <c r="L19" s="978"/>
    </row>
    <row r="20" spans="1:12" ht="23.4" customHeight="1">
      <c r="A20" s="1373" t="s">
        <v>1397</v>
      </c>
      <c r="B20" s="1374"/>
      <c r="C20" s="1374"/>
      <c r="D20" s="1376"/>
      <c r="E20" s="990">
        <v>159</v>
      </c>
      <c r="F20" s="323">
        <v>181</v>
      </c>
      <c r="G20" s="323">
        <v>106</v>
      </c>
      <c r="H20" s="323">
        <v>125</v>
      </c>
      <c r="I20" s="323">
        <v>134</v>
      </c>
      <c r="J20" s="323">
        <v>138</v>
      </c>
      <c r="K20" s="991">
        <v>127</v>
      </c>
      <c r="L20" s="978"/>
    </row>
    <row r="21" spans="1:12" ht="23.4" customHeight="1" thickBot="1">
      <c r="A21" s="1377" t="s">
        <v>1398</v>
      </c>
      <c r="B21" s="1378"/>
      <c r="C21" s="1378"/>
      <c r="D21" s="1379"/>
      <c r="E21" s="993">
        <v>1039</v>
      </c>
      <c r="F21" s="327">
        <v>1181</v>
      </c>
      <c r="G21" s="327">
        <v>1474</v>
      </c>
      <c r="H21" s="327">
        <v>1716</v>
      </c>
      <c r="I21" s="327">
        <v>1229</v>
      </c>
      <c r="J21" s="994" t="s">
        <v>1399</v>
      </c>
      <c r="K21" s="995" t="s">
        <v>1399</v>
      </c>
      <c r="L21" s="979"/>
    </row>
    <row r="22" spans="1:12" ht="16.95" customHeight="1">
      <c r="A22" s="974"/>
      <c r="B22" s="974"/>
      <c r="C22" s="974"/>
      <c r="D22" s="974"/>
      <c r="E22" s="974"/>
      <c r="F22" s="974"/>
      <c r="G22" s="1372" t="s">
        <v>1400</v>
      </c>
      <c r="H22" s="1372"/>
      <c r="I22" s="1372"/>
      <c r="J22" s="1372"/>
      <c r="K22" s="1372"/>
      <c r="L22" s="981"/>
    </row>
    <row r="23" spans="1:12" ht="13.2">
      <c r="A23" s="982" t="s">
        <v>1401</v>
      </c>
      <c r="B23" s="981"/>
      <c r="C23" s="983"/>
      <c r="D23" s="983"/>
      <c r="E23" s="983"/>
      <c r="F23" s="983"/>
      <c r="G23" s="983"/>
      <c r="H23" s="983"/>
      <c r="I23" s="983"/>
      <c r="J23" s="978"/>
      <c r="K23" s="978"/>
      <c r="L23" s="981"/>
    </row>
    <row r="24" spans="1:12">
      <c r="A24" s="980"/>
      <c r="B24" s="980"/>
      <c r="C24" s="980"/>
      <c r="D24" s="980"/>
      <c r="E24" s="980"/>
      <c r="F24" s="980"/>
      <c r="G24" s="980"/>
      <c r="H24" s="981"/>
      <c r="I24" s="980"/>
      <c r="J24" s="974" t="s">
        <v>1402</v>
      </c>
      <c r="K24" s="981"/>
      <c r="L24" s="981"/>
    </row>
    <row r="25" spans="1:12" ht="13.2" customHeight="1">
      <c r="A25" s="974"/>
      <c r="B25" s="974"/>
      <c r="C25" s="974"/>
      <c r="D25" s="974"/>
      <c r="E25" s="974"/>
      <c r="F25" s="974"/>
      <c r="G25" s="974"/>
      <c r="H25" s="981"/>
      <c r="I25" s="974" t="s">
        <v>1403</v>
      </c>
      <c r="J25" s="974" t="s">
        <v>1404</v>
      </c>
      <c r="K25" s="981"/>
      <c r="L25" s="981"/>
    </row>
    <row r="26" spans="1:12" ht="18" customHeight="1" thickBot="1">
      <c r="A26" s="973" t="s">
        <v>1405</v>
      </c>
      <c r="B26" s="974"/>
      <c r="C26" s="974"/>
      <c r="D26" s="974"/>
      <c r="E26" s="974"/>
      <c r="F26" s="974"/>
      <c r="G26" s="974"/>
      <c r="H26" s="981"/>
      <c r="I26" s="974"/>
      <c r="J26" s="977" t="s">
        <v>1406</v>
      </c>
      <c r="K26" s="981"/>
      <c r="L26" s="981"/>
    </row>
    <row r="27" spans="1:12" ht="30" customHeight="1">
      <c r="A27" s="1357"/>
      <c r="B27" s="1359"/>
      <c r="C27" s="1384" t="s">
        <v>1407</v>
      </c>
      <c r="D27" s="1364" t="s">
        <v>54</v>
      </c>
      <c r="E27" s="1364"/>
      <c r="F27" s="1364"/>
      <c r="G27" s="1364" t="s">
        <v>1408</v>
      </c>
      <c r="H27" s="1364"/>
      <c r="I27" s="1364" t="s">
        <v>1409</v>
      </c>
      <c r="J27" s="1364"/>
      <c r="K27" s="1364" t="s">
        <v>1410</v>
      </c>
      <c r="L27" s="1365"/>
    </row>
    <row r="28" spans="1:12" ht="38.25" customHeight="1" thickBot="1">
      <c r="A28" s="1360"/>
      <c r="B28" s="1362"/>
      <c r="C28" s="1385"/>
      <c r="D28" s="934" t="s">
        <v>1411</v>
      </c>
      <c r="E28" s="957" t="s">
        <v>1412</v>
      </c>
      <c r="F28" s="957" t="s">
        <v>1413</v>
      </c>
      <c r="G28" s="957" t="s">
        <v>1414</v>
      </c>
      <c r="H28" s="957" t="s">
        <v>1413</v>
      </c>
      <c r="I28" s="957" t="s">
        <v>1414</v>
      </c>
      <c r="J28" s="957" t="s">
        <v>1413</v>
      </c>
      <c r="K28" s="957" t="s">
        <v>1414</v>
      </c>
      <c r="L28" s="935" t="s">
        <v>1413</v>
      </c>
    </row>
    <row r="29" spans="1:12" ht="34.799999999999997" customHeight="1" thickTop="1">
      <c r="A29" s="1380" t="s">
        <v>1415</v>
      </c>
      <c r="B29" s="996" t="s">
        <v>1373</v>
      </c>
      <c r="C29" s="988">
        <v>434</v>
      </c>
      <c r="D29" s="322">
        <v>420</v>
      </c>
      <c r="E29" s="322">
        <v>579</v>
      </c>
      <c r="F29" s="322">
        <v>2430</v>
      </c>
      <c r="G29" s="322">
        <v>420</v>
      </c>
      <c r="H29" s="322">
        <v>1580</v>
      </c>
      <c r="I29" s="322">
        <v>260</v>
      </c>
      <c r="J29" s="322">
        <v>832</v>
      </c>
      <c r="K29" s="997" t="s">
        <v>336</v>
      </c>
      <c r="L29" s="998" t="s">
        <v>336</v>
      </c>
    </row>
    <row r="30" spans="1:12" ht="39" customHeight="1">
      <c r="A30" s="1381"/>
      <c r="B30" s="872" t="s">
        <v>1374</v>
      </c>
      <c r="C30" s="990">
        <v>431</v>
      </c>
      <c r="D30" s="323">
        <v>414</v>
      </c>
      <c r="E30" s="323">
        <v>614</v>
      </c>
      <c r="F30" s="323">
        <v>2540</v>
      </c>
      <c r="G30" s="323">
        <v>414</v>
      </c>
      <c r="H30" s="323">
        <v>1710</v>
      </c>
      <c r="I30" s="323">
        <v>226</v>
      </c>
      <c r="J30" s="323">
        <v>800</v>
      </c>
      <c r="K30" s="325" t="s">
        <v>336</v>
      </c>
      <c r="L30" s="999" t="s">
        <v>336</v>
      </c>
    </row>
    <row r="31" spans="1:12" ht="34.799999999999997" customHeight="1">
      <c r="A31" s="1381" t="s">
        <v>1416</v>
      </c>
      <c r="B31" s="872" t="s">
        <v>1373</v>
      </c>
      <c r="C31" s="990">
        <v>192</v>
      </c>
      <c r="D31" s="323">
        <v>182</v>
      </c>
      <c r="E31" s="323">
        <v>490</v>
      </c>
      <c r="F31" s="323">
        <v>892</v>
      </c>
      <c r="G31" s="323">
        <v>182</v>
      </c>
      <c r="H31" s="323">
        <v>601</v>
      </c>
      <c r="I31" s="323">
        <v>97</v>
      </c>
      <c r="J31" s="323">
        <v>291</v>
      </c>
      <c r="K31" s="325" t="s">
        <v>336</v>
      </c>
      <c r="L31" s="999" t="s">
        <v>336</v>
      </c>
    </row>
    <row r="32" spans="1:12" ht="34.799999999999997" customHeight="1">
      <c r="A32" s="1381"/>
      <c r="B32" s="872" t="s">
        <v>1374</v>
      </c>
      <c r="C32" s="990">
        <v>192</v>
      </c>
      <c r="D32" s="323">
        <v>178</v>
      </c>
      <c r="E32" s="323">
        <v>548</v>
      </c>
      <c r="F32" s="323">
        <v>975</v>
      </c>
      <c r="G32" s="323">
        <v>178</v>
      </c>
      <c r="H32" s="323">
        <v>669</v>
      </c>
      <c r="I32" s="323">
        <v>97</v>
      </c>
      <c r="J32" s="323">
        <v>306</v>
      </c>
      <c r="K32" s="325" t="s">
        <v>336</v>
      </c>
      <c r="L32" s="999" t="s">
        <v>336</v>
      </c>
    </row>
    <row r="33" spans="1:12" ht="34.799999999999997" customHeight="1">
      <c r="A33" s="1381" t="s">
        <v>201</v>
      </c>
      <c r="B33" s="872" t="s">
        <v>200</v>
      </c>
      <c r="C33" s="990">
        <v>616</v>
      </c>
      <c r="D33" s="323">
        <v>564</v>
      </c>
      <c r="E33" s="323">
        <v>1109</v>
      </c>
      <c r="F33" s="323">
        <v>3426</v>
      </c>
      <c r="G33" s="323">
        <v>564</v>
      </c>
      <c r="H33" s="323">
        <v>1892</v>
      </c>
      <c r="I33" s="323">
        <v>357</v>
      </c>
      <c r="J33" s="323">
        <v>1309</v>
      </c>
      <c r="K33" s="325" t="s">
        <v>336</v>
      </c>
      <c r="L33" s="999" t="s">
        <v>336</v>
      </c>
    </row>
    <row r="34" spans="1:12" ht="34.799999999999997" customHeight="1">
      <c r="A34" s="1381"/>
      <c r="B34" s="872" t="s">
        <v>1417</v>
      </c>
      <c r="C34" s="990">
        <v>611</v>
      </c>
      <c r="D34" s="323">
        <v>570</v>
      </c>
      <c r="E34" s="323">
        <v>623</v>
      </c>
      <c r="F34" s="323">
        <v>3550</v>
      </c>
      <c r="G34" s="323">
        <v>570</v>
      </c>
      <c r="H34" s="323">
        <v>2040</v>
      </c>
      <c r="I34" s="323">
        <v>359</v>
      </c>
      <c r="J34" s="323">
        <v>1500</v>
      </c>
      <c r="K34" s="325" t="s">
        <v>336</v>
      </c>
      <c r="L34" s="999" t="s">
        <v>336</v>
      </c>
    </row>
    <row r="35" spans="1:12" ht="34.799999999999997" customHeight="1" thickBot="1">
      <c r="A35" s="1382"/>
      <c r="B35" s="1000" t="s">
        <v>485</v>
      </c>
      <c r="C35" s="1001">
        <v>608</v>
      </c>
      <c r="D35" s="1002">
        <v>567</v>
      </c>
      <c r="E35" s="1002">
        <v>584</v>
      </c>
      <c r="F35" s="1002">
        <v>3310</v>
      </c>
      <c r="G35" s="1002">
        <v>567</v>
      </c>
      <c r="H35" s="1002">
        <v>2110</v>
      </c>
      <c r="I35" s="1002">
        <v>297</v>
      </c>
      <c r="J35" s="1002">
        <v>1190</v>
      </c>
      <c r="K35" s="1003" t="s">
        <v>336</v>
      </c>
      <c r="L35" s="1004" t="s">
        <v>336</v>
      </c>
    </row>
    <row r="36" spans="1:12" ht="24.6" customHeight="1">
      <c r="A36" s="974"/>
      <c r="B36" s="974"/>
      <c r="C36" s="974"/>
      <c r="D36" s="974"/>
      <c r="E36" s="974"/>
      <c r="F36" s="974"/>
      <c r="G36" s="974"/>
      <c r="H36" s="1383" t="s">
        <v>1418</v>
      </c>
      <c r="I36" s="1383"/>
      <c r="J36" s="1383"/>
      <c r="K36" s="1383"/>
      <c r="L36" s="1383"/>
    </row>
    <row r="37" spans="1:12" ht="13.2">
      <c r="A37" s="982" t="s">
        <v>1401</v>
      </c>
      <c r="B37" s="981"/>
      <c r="C37" s="983"/>
      <c r="D37" s="983"/>
      <c r="E37" s="983"/>
      <c r="F37" s="983"/>
      <c r="G37" s="983"/>
      <c r="H37" s="983"/>
      <c r="I37" s="983"/>
      <c r="J37" s="981"/>
      <c r="K37" s="981"/>
      <c r="L37" s="981"/>
    </row>
    <row r="38" spans="1:12">
      <c r="A38" s="981"/>
      <c r="B38" s="981"/>
      <c r="C38" s="981"/>
      <c r="D38" s="981"/>
      <c r="E38" s="981"/>
      <c r="F38" s="981"/>
      <c r="G38" s="981"/>
      <c r="H38" s="981"/>
      <c r="I38" s="981"/>
      <c r="J38" s="981"/>
      <c r="K38" s="981"/>
      <c r="L38" s="981"/>
    </row>
    <row r="39" spans="1:12" ht="15.75" customHeight="1">
      <c r="A39" s="1006"/>
      <c r="B39" s="1006"/>
      <c r="C39" s="1006"/>
      <c r="D39" s="1006"/>
      <c r="E39" s="1006"/>
      <c r="F39" s="1006"/>
      <c r="G39" s="1006"/>
      <c r="H39" s="1006"/>
      <c r="I39" s="1006"/>
      <c r="J39" s="1006"/>
      <c r="K39" s="1006"/>
      <c r="L39" s="1006"/>
    </row>
    <row r="40" spans="1:12" s="981" customFormat="1" ht="21" customHeight="1">
      <c r="A40" s="975"/>
      <c r="B40" s="975"/>
      <c r="C40" s="975"/>
      <c r="D40" s="975"/>
      <c r="E40" s="975"/>
      <c r="F40" s="975"/>
      <c r="G40" s="975"/>
      <c r="H40" s="975"/>
      <c r="I40" s="975"/>
      <c r="J40" s="975"/>
      <c r="K40" s="975"/>
      <c r="L40" s="975"/>
    </row>
  </sheetData>
  <mergeCells count="33">
    <mergeCell ref="A29:A30"/>
    <mergeCell ref="A31:A32"/>
    <mergeCell ref="A33:A35"/>
    <mergeCell ref="H36:L36"/>
    <mergeCell ref="A27:B28"/>
    <mergeCell ref="C27:C28"/>
    <mergeCell ref="D27:F27"/>
    <mergeCell ref="G27:H27"/>
    <mergeCell ref="I27:J27"/>
    <mergeCell ref="K27:L27"/>
    <mergeCell ref="G22:K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0:D10"/>
    <mergeCell ref="A2:D3"/>
    <mergeCell ref="E2:F2"/>
    <mergeCell ref="G2:H2"/>
    <mergeCell ref="I2:K2"/>
    <mergeCell ref="A4:D4"/>
    <mergeCell ref="A5:D5"/>
    <mergeCell ref="A6:D6"/>
    <mergeCell ref="A7:D7"/>
    <mergeCell ref="A8:D8"/>
    <mergeCell ref="A9:D9"/>
  </mergeCells>
  <phoneticPr fontId="2"/>
  <pageMargins left="0.59055118110236227" right="0.59055118110236227" top="0.78740157480314965" bottom="0.78740157480314965" header="0.31496062992125984" footer="0.31496062992125984"/>
  <pageSetup paperSize="9" scale="70" fitToWidth="0" fitToHeight="0" orientation="portrait" r:id="rId1"/>
  <headerFoot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8C08-6695-4181-8BE8-43A98D964980}">
  <sheetPr codeName="Sheet12"/>
  <dimension ref="A1:L35"/>
  <sheetViews>
    <sheetView view="pageLayout" zoomScale="85" zoomScaleNormal="100" zoomScalePageLayoutView="85" workbookViewId="0">
      <selection activeCell="E45" sqref="E45"/>
    </sheetView>
  </sheetViews>
  <sheetFormatPr defaultRowHeight="18"/>
  <cols>
    <col min="1" max="1" width="7.19921875" customWidth="1"/>
    <col min="2" max="2" width="12.5" customWidth="1"/>
    <col min="3" max="12" width="9.796875" customWidth="1"/>
  </cols>
  <sheetData>
    <row r="1" spans="1:12" ht="23.4" customHeight="1" thickBot="1">
      <c r="A1" s="20" t="s">
        <v>412</v>
      </c>
      <c r="B1" s="20"/>
      <c r="C1" s="20"/>
      <c r="D1" s="20"/>
      <c r="E1" s="20"/>
      <c r="F1" s="20"/>
      <c r="G1" s="20"/>
      <c r="H1" s="20"/>
      <c r="I1" s="20"/>
      <c r="J1" s="20"/>
      <c r="K1" s="1107" t="s">
        <v>426</v>
      </c>
      <c r="L1" s="1107"/>
    </row>
    <row r="2" spans="1:12" ht="36" customHeight="1" thickBot="1">
      <c r="A2" s="1389"/>
      <c r="B2" s="1390"/>
      <c r="C2" s="250" t="s">
        <v>413</v>
      </c>
      <c r="D2" s="251" t="s">
        <v>414</v>
      </c>
      <c r="E2" s="252" t="s">
        <v>415</v>
      </c>
      <c r="F2" s="749" t="s">
        <v>416</v>
      </c>
      <c r="G2" s="749" t="s">
        <v>417</v>
      </c>
      <c r="H2" s="749" t="s">
        <v>418</v>
      </c>
      <c r="I2" s="749" t="s">
        <v>419</v>
      </c>
      <c r="J2" s="749" t="s">
        <v>420</v>
      </c>
      <c r="K2" s="749" t="s">
        <v>421</v>
      </c>
      <c r="L2" s="253" t="s">
        <v>422</v>
      </c>
    </row>
    <row r="3" spans="1:12" ht="23.4" customHeight="1" thickTop="1">
      <c r="A3" s="1391" t="s">
        <v>272</v>
      </c>
      <c r="B3" s="752" t="s">
        <v>423</v>
      </c>
      <c r="C3" s="254">
        <f t="shared" ref="C3:C12" si="0">SUM(D3:M3)</f>
        <v>1172</v>
      </c>
      <c r="D3" s="725">
        <v>13</v>
      </c>
      <c r="E3" s="157">
        <v>579</v>
      </c>
      <c r="F3" s="157">
        <v>246</v>
      </c>
      <c r="G3" s="157">
        <v>283</v>
      </c>
      <c r="H3" s="157">
        <v>42</v>
      </c>
      <c r="I3" s="157">
        <v>7</v>
      </c>
      <c r="J3" s="157">
        <v>1</v>
      </c>
      <c r="K3" s="753" t="s">
        <v>336</v>
      </c>
      <c r="L3" s="255">
        <v>1</v>
      </c>
    </row>
    <row r="4" spans="1:12" ht="23.4" customHeight="1">
      <c r="A4" s="1392"/>
      <c r="B4" s="737" t="s">
        <v>275</v>
      </c>
      <c r="C4" s="256">
        <f t="shared" si="0"/>
        <v>1027</v>
      </c>
      <c r="D4" s="728">
        <v>57</v>
      </c>
      <c r="E4" s="159">
        <v>401</v>
      </c>
      <c r="F4" s="159">
        <v>231</v>
      </c>
      <c r="G4" s="159">
        <v>276</v>
      </c>
      <c r="H4" s="159">
        <v>47</v>
      </c>
      <c r="I4" s="159">
        <v>13</v>
      </c>
      <c r="J4" s="159">
        <v>1</v>
      </c>
      <c r="K4" s="159">
        <v>1</v>
      </c>
      <c r="L4" s="257" t="s">
        <v>336</v>
      </c>
    </row>
    <row r="5" spans="1:12" ht="23.4" customHeight="1">
      <c r="A5" s="1392"/>
      <c r="B5" s="737" t="s">
        <v>276</v>
      </c>
      <c r="C5" s="256">
        <f t="shared" si="0"/>
        <v>690</v>
      </c>
      <c r="D5" s="728">
        <v>147</v>
      </c>
      <c r="E5" s="750" t="s">
        <v>336</v>
      </c>
      <c r="F5" s="159">
        <v>229</v>
      </c>
      <c r="G5" s="159">
        <v>246</v>
      </c>
      <c r="H5" s="159">
        <v>47</v>
      </c>
      <c r="I5" s="159">
        <v>17</v>
      </c>
      <c r="J5" s="159">
        <v>3</v>
      </c>
      <c r="K5" s="159">
        <v>1</v>
      </c>
      <c r="L5" s="257" t="s">
        <v>336</v>
      </c>
    </row>
    <row r="6" spans="1:12" ht="23.4" customHeight="1">
      <c r="A6" s="1392"/>
      <c r="B6" s="737" t="s">
        <v>277</v>
      </c>
      <c r="C6" s="256">
        <f t="shared" si="0"/>
        <v>615</v>
      </c>
      <c r="D6" s="728">
        <v>106</v>
      </c>
      <c r="E6" s="750" t="s">
        <v>336</v>
      </c>
      <c r="F6" s="159">
        <v>207</v>
      </c>
      <c r="G6" s="159">
        <v>229</v>
      </c>
      <c r="H6" s="159">
        <v>51</v>
      </c>
      <c r="I6" s="159">
        <v>18</v>
      </c>
      <c r="J6" s="159">
        <v>2</v>
      </c>
      <c r="K6" s="159">
        <v>1</v>
      </c>
      <c r="L6" s="257">
        <v>1</v>
      </c>
    </row>
    <row r="7" spans="1:12" ht="23.4" customHeight="1">
      <c r="A7" s="1392"/>
      <c r="B7" s="737" t="s">
        <v>200</v>
      </c>
      <c r="C7" s="256">
        <f t="shared" si="0"/>
        <v>520</v>
      </c>
      <c r="D7" s="258" t="s">
        <v>336</v>
      </c>
      <c r="E7" s="750">
        <v>64</v>
      </c>
      <c r="F7" s="750">
        <v>158</v>
      </c>
      <c r="G7" s="750">
        <v>214</v>
      </c>
      <c r="H7" s="750">
        <v>55</v>
      </c>
      <c r="I7" s="750">
        <v>24</v>
      </c>
      <c r="J7" s="1393">
        <v>5</v>
      </c>
      <c r="K7" s="1393"/>
      <c r="L7" s="257" t="s">
        <v>336</v>
      </c>
    </row>
    <row r="8" spans="1:12" ht="23.4" customHeight="1">
      <c r="A8" s="1392" t="s">
        <v>194</v>
      </c>
      <c r="B8" s="737" t="s">
        <v>423</v>
      </c>
      <c r="C8" s="188">
        <f t="shared" si="0"/>
        <v>615</v>
      </c>
      <c r="D8" s="728">
        <v>4</v>
      </c>
      <c r="E8" s="159">
        <v>363</v>
      </c>
      <c r="F8" s="159">
        <v>129</v>
      </c>
      <c r="G8" s="159">
        <v>111</v>
      </c>
      <c r="H8" s="159">
        <v>7</v>
      </c>
      <c r="I8" s="750">
        <v>1</v>
      </c>
      <c r="J8" s="750" t="s">
        <v>336</v>
      </c>
      <c r="K8" s="750" t="s">
        <v>336</v>
      </c>
      <c r="L8" s="257" t="s">
        <v>336</v>
      </c>
    </row>
    <row r="9" spans="1:12" ht="23.4" customHeight="1">
      <c r="A9" s="1392"/>
      <c r="B9" s="737" t="s">
        <v>275</v>
      </c>
      <c r="C9" s="188">
        <f t="shared" si="0"/>
        <v>488</v>
      </c>
      <c r="D9" s="728">
        <v>18</v>
      </c>
      <c r="E9" s="159">
        <v>249</v>
      </c>
      <c r="F9" s="159">
        <v>122</v>
      </c>
      <c r="G9" s="159">
        <v>93</v>
      </c>
      <c r="H9" s="159">
        <v>5</v>
      </c>
      <c r="I9" s="750">
        <v>1</v>
      </c>
      <c r="J9" s="750" t="s">
        <v>336</v>
      </c>
      <c r="K9" s="750" t="s">
        <v>336</v>
      </c>
      <c r="L9" s="257" t="s">
        <v>336</v>
      </c>
    </row>
    <row r="10" spans="1:12" ht="23.4" customHeight="1">
      <c r="A10" s="1392"/>
      <c r="B10" s="737" t="s">
        <v>424</v>
      </c>
      <c r="C10" s="188">
        <f t="shared" si="0"/>
        <v>253</v>
      </c>
      <c r="D10" s="728">
        <v>50</v>
      </c>
      <c r="E10" s="750" t="s">
        <v>336</v>
      </c>
      <c r="F10" s="159">
        <v>118</v>
      </c>
      <c r="G10" s="159">
        <v>76</v>
      </c>
      <c r="H10" s="159">
        <v>7</v>
      </c>
      <c r="I10" s="750">
        <v>1</v>
      </c>
      <c r="J10" s="750" t="s">
        <v>336</v>
      </c>
      <c r="K10" s="750">
        <v>1</v>
      </c>
      <c r="L10" s="257" t="s">
        <v>336</v>
      </c>
    </row>
    <row r="11" spans="1:12" ht="23.4" customHeight="1">
      <c r="A11" s="1392"/>
      <c r="B11" s="737" t="s">
        <v>277</v>
      </c>
      <c r="C11" s="259">
        <f t="shared" si="0"/>
        <v>199</v>
      </c>
      <c r="D11" s="258">
        <v>34</v>
      </c>
      <c r="E11" s="750" t="s">
        <v>336</v>
      </c>
      <c r="F11" s="750">
        <v>88</v>
      </c>
      <c r="G11" s="750">
        <v>67</v>
      </c>
      <c r="H11" s="750">
        <v>7</v>
      </c>
      <c r="I11" s="750">
        <v>2</v>
      </c>
      <c r="J11" s="750" t="s">
        <v>336</v>
      </c>
      <c r="K11" s="750" t="s">
        <v>336</v>
      </c>
      <c r="L11" s="257">
        <v>1</v>
      </c>
    </row>
    <row r="12" spans="1:12" ht="23.4" customHeight="1" thickBot="1">
      <c r="A12" s="1394"/>
      <c r="B12" s="213" t="s">
        <v>200</v>
      </c>
      <c r="C12" s="260">
        <f t="shared" si="0"/>
        <v>164</v>
      </c>
      <c r="D12" s="261" t="s">
        <v>336</v>
      </c>
      <c r="E12" s="262">
        <v>10</v>
      </c>
      <c r="F12" s="262">
        <v>80</v>
      </c>
      <c r="G12" s="262">
        <v>59</v>
      </c>
      <c r="H12" s="751">
        <v>8</v>
      </c>
      <c r="I12" s="751">
        <v>5</v>
      </c>
      <c r="J12" s="1395">
        <v>1</v>
      </c>
      <c r="K12" s="1395"/>
      <c r="L12" s="263">
        <v>1</v>
      </c>
    </row>
    <row r="13" spans="1:12" ht="23.4" customHeight="1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5.4" customHeight="1" thickBot="1">
      <c r="A14" s="1386"/>
      <c r="B14" s="1387"/>
      <c r="C14" s="250" t="s">
        <v>413</v>
      </c>
      <c r="D14" s="251" t="s">
        <v>414</v>
      </c>
      <c r="E14" s="252" t="s">
        <v>415</v>
      </c>
      <c r="F14" s="749" t="s">
        <v>416</v>
      </c>
      <c r="G14" s="749" t="s">
        <v>417</v>
      </c>
      <c r="H14" s="749" t="s">
        <v>418</v>
      </c>
      <c r="I14" s="749" t="s">
        <v>419</v>
      </c>
      <c r="J14" s="1388" t="s">
        <v>425</v>
      </c>
      <c r="K14" s="1388"/>
      <c r="L14" s="253" t="s">
        <v>422</v>
      </c>
    </row>
    <row r="15" spans="1:12" ht="23.4" customHeight="1" thickTop="1">
      <c r="A15" s="1396" t="s">
        <v>202</v>
      </c>
      <c r="B15" s="1397"/>
      <c r="C15" s="264">
        <f>SUM(D15:M15)</f>
        <v>556</v>
      </c>
      <c r="D15" s="265" t="s">
        <v>336</v>
      </c>
      <c r="E15" s="157">
        <v>18</v>
      </c>
      <c r="F15" s="157">
        <v>205</v>
      </c>
      <c r="G15" s="157">
        <v>224</v>
      </c>
      <c r="H15" s="753">
        <v>70</v>
      </c>
      <c r="I15" s="753">
        <v>27</v>
      </c>
      <c r="J15" s="1398">
        <v>10</v>
      </c>
      <c r="K15" s="1398"/>
      <c r="L15" s="255">
        <v>2</v>
      </c>
    </row>
    <row r="16" spans="1:12" ht="23.4" customHeight="1">
      <c r="A16" s="1399" t="s">
        <v>203</v>
      </c>
      <c r="B16" s="1400"/>
      <c r="C16" s="266">
        <v>429</v>
      </c>
      <c r="D16" s="267" t="s">
        <v>239</v>
      </c>
      <c r="E16" s="268">
        <v>7</v>
      </c>
      <c r="F16" s="268">
        <v>160</v>
      </c>
      <c r="G16" s="268">
        <v>167</v>
      </c>
      <c r="H16" s="754">
        <v>58</v>
      </c>
      <c r="I16" s="754">
        <v>20</v>
      </c>
      <c r="J16" s="1401">
        <v>9</v>
      </c>
      <c r="K16" s="1401"/>
      <c r="L16" s="269">
        <v>8</v>
      </c>
    </row>
    <row r="17" spans="1:12" ht="23.4" customHeight="1" thickBot="1">
      <c r="A17" s="1402" t="s">
        <v>204</v>
      </c>
      <c r="B17" s="1403"/>
      <c r="C17" s="270">
        <v>291</v>
      </c>
      <c r="D17" s="271" t="s">
        <v>239</v>
      </c>
      <c r="E17" s="272">
        <v>5</v>
      </c>
      <c r="F17" s="272">
        <v>93</v>
      </c>
      <c r="G17" s="272">
        <v>119</v>
      </c>
      <c r="H17" s="755">
        <v>39</v>
      </c>
      <c r="I17" s="755">
        <v>16</v>
      </c>
      <c r="J17" s="1404">
        <v>10</v>
      </c>
      <c r="K17" s="1404"/>
      <c r="L17" s="273">
        <v>6</v>
      </c>
    </row>
    <row r="18" spans="1:12" ht="23.4" customHeight="1">
      <c r="A18" s="20"/>
      <c r="B18" s="20"/>
      <c r="C18" s="20"/>
      <c r="D18" s="20"/>
      <c r="E18" s="1111" t="s">
        <v>409</v>
      </c>
      <c r="F18" s="1111"/>
      <c r="G18" s="1111"/>
      <c r="H18" s="1111"/>
      <c r="I18" s="1111"/>
      <c r="J18" s="1111"/>
      <c r="K18" s="1111"/>
      <c r="L18" s="1111"/>
    </row>
    <row r="19" spans="1:12" ht="23.4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23.4" customHeight="1" thickBot="1">
      <c r="A20" s="20" t="s">
        <v>427</v>
      </c>
      <c r="B20" s="20"/>
      <c r="C20" s="20"/>
      <c r="D20" s="20"/>
      <c r="E20" s="20"/>
      <c r="F20" s="20"/>
      <c r="G20" s="20"/>
      <c r="H20" s="20"/>
      <c r="I20" s="20"/>
      <c r="J20" s="1107" t="s">
        <v>396</v>
      </c>
      <c r="K20" s="1107"/>
      <c r="L20" s="20"/>
    </row>
    <row r="21" spans="1:12" ht="31.2" customHeight="1" thickBot="1">
      <c r="A21" s="1389"/>
      <c r="B21" s="1390"/>
      <c r="C21" s="274" t="s">
        <v>159</v>
      </c>
      <c r="D21" s="275" t="s">
        <v>428</v>
      </c>
      <c r="E21" s="252" t="s">
        <v>429</v>
      </c>
      <c r="F21" s="252" t="s">
        <v>430</v>
      </c>
      <c r="G21" s="252" t="s">
        <v>431</v>
      </c>
      <c r="H21" s="252" t="s">
        <v>432</v>
      </c>
      <c r="I21" s="252" t="s">
        <v>433</v>
      </c>
      <c r="J21" s="252" t="s">
        <v>434</v>
      </c>
      <c r="K21" s="276" t="s">
        <v>435</v>
      </c>
      <c r="L21" s="20"/>
    </row>
    <row r="22" spans="1:12" ht="23.4" customHeight="1" thickTop="1">
      <c r="A22" s="1332" t="s">
        <v>193</v>
      </c>
      <c r="B22" s="752" t="s">
        <v>275</v>
      </c>
      <c r="C22" s="277">
        <f>D22+E22+F22+G22+H22+I22+J22+K22</f>
        <v>644</v>
      </c>
      <c r="D22" s="725">
        <v>134</v>
      </c>
      <c r="E22" s="157">
        <v>291</v>
      </c>
      <c r="F22" s="157">
        <v>95</v>
      </c>
      <c r="G22" s="157">
        <v>58</v>
      </c>
      <c r="H22" s="157">
        <v>29</v>
      </c>
      <c r="I22" s="157">
        <v>18</v>
      </c>
      <c r="J22" s="157">
        <v>10</v>
      </c>
      <c r="K22" s="158">
        <v>9</v>
      </c>
      <c r="L22" s="20"/>
    </row>
    <row r="23" spans="1:12" ht="23.4" customHeight="1">
      <c r="A23" s="1333"/>
      <c r="B23" s="737" t="s">
        <v>277</v>
      </c>
      <c r="C23" s="188">
        <f>SUM(D23:K23)</f>
        <v>475</v>
      </c>
      <c r="D23" s="258" t="s">
        <v>336</v>
      </c>
      <c r="E23" s="159">
        <v>279</v>
      </c>
      <c r="F23" s="159">
        <v>78</v>
      </c>
      <c r="G23" s="159">
        <v>65</v>
      </c>
      <c r="H23" s="159">
        <v>20</v>
      </c>
      <c r="I23" s="159">
        <v>14</v>
      </c>
      <c r="J23" s="159">
        <v>11</v>
      </c>
      <c r="K23" s="160">
        <v>8</v>
      </c>
      <c r="L23" s="20"/>
    </row>
    <row r="24" spans="1:12" ht="23.4" customHeight="1">
      <c r="A24" s="1333"/>
      <c r="B24" s="737" t="s">
        <v>200</v>
      </c>
      <c r="C24" s="188">
        <f>D24+E24+F24+G24+H24+I24+J24+K24</f>
        <v>251</v>
      </c>
      <c r="D24" s="728">
        <v>4</v>
      </c>
      <c r="E24" s="159">
        <v>61</v>
      </c>
      <c r="F24" s="159">
        <v>68</v>
      </c>
      <c r="G24" s="159">
        <v>55</v>
      </c>
      <c r="H24" s="159">
        <v>28</v>
      </c>
      <c r="I24" s="159">
        <v>14</v>
      </c>
      <c r="J24" s="159">
        <v>13</v>
      </c>
      <c r="K24" s="160">
        <v>8</v>
      </c>
      <c r="L24" s="20"/>
    </row>
    <row r="25" spans="1:12" ht="23.4" customHeight="1">
      <c r="A25" s="1333" t="s">
        <v>278</v>
      </c>
      <c r="B25" s="737" t="s">
        <v>275</v>
      </c>
      <c r="C25" s="188">
        <f>D25+E25+F25+G25+H25+I25+J25+K25</f>
        <v>280</v>
      </c>
      <c r="D25" s="728">
        <v>66</v>
      </c>
      <c r="E25" s="159">
        <v>102</v>
      </c>
      <c r="F25" s="159">
        <v>34</v>
      </c>
      <c r="G25" s="159">
        <v>30</v>
      </c>
      <c r="H25" s="159">
        <v>20</v>
      </c>
      <c r="I25" s="159">
        <v>12</v>
      </c>
      <c r="J25" s="159">
        <v>9</v>
      </c>
      <c r="K25" s="160">
        <v>7</v>
      </c>
      <c r="L25" s="20"/>
    </row>
    <row r="26" spans="1:12" ht="23.4" customHeight="1">
      <c r="A26" s="1333"/>
      <c r="B26" s="737" t="s">
        <v>277</v>
      </c>
      <c r="C26" s="188">
        <f>E26+F26+G26+H26+I26+J26+K26</f>
        <v>235</v>
      </c>
      <c r="D26" s="258" t="s">
        <v>336</v>
      </c>
      <c r="E26" s="159">
        <v>131</v>
      </c>
      <c r="F26" s="159">
        <v>35</v>
      </c>
      <c r="G26" s="159">
        <v>31</v>
      </c>
      <c r="H26" s="159">
        <v>13</v>
      </c>
      <c r="I26" s="159">
        <v>10</v>
      </c>
      <c r="J26" s="159">
        <v>12</v>
      </c>
      <c r="K26" s="160">
        <v>3</v>
      </c>
      <c r="L26" s="20"/>
    </row>
    <row r="27" spans="1:12" ht="23.4" customHeight="1" thickBot="1">
      <c r="A27" s="1334"/>
      <c r="B27" s="213" t="s">
        <v>200</v>
      </c>
      <c r="C27" s="189">
        <f>D27+E27+F27+G27+H27+I27+J27+K27</f>
        <v>85</v>
      </c>
      <c r="D27" s="278">
        <v>5</v>
      </c>
      <c r="E27" s="262">
        <v>15</v>
      </c>
      <c r="F27" s="262">
        <v>13</v>
      </c>
      <c r="G27" s="262">
        <v>15</v>
      </c>
      <c r="H27" s="262">
        <v>7</v>
      </c>
      <c r="I27" s="262">
        <v>13</v>
      </c>
      <c r="J27" s="262">
        <v>10</v>
      </c>
      <c r="K27" s="279">
        <v>7</v>
      </c>
      <c r="L27" s="20"/>
    </row>
    <row r="28" spans="1:12" ht="23.4" customHeight="1" thickBo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30.6" customHeight="1" thickBot="1">
      <c r="A29" s="1405"/>
      <c r="B29" s="1406"/>
      <c r="C29" s="274" t="s">
        <v>159</v>
      </c>
      <c r="D29" s="275" t="s">
        <v>436</v>
      </c>
      <c r="E29" s="252" t="s">
        <v>437</v>
      </c>
      <c r="F29" s="252" t="s">
        <v>430</v>
      </c>
      <c r="G29" s="252" t="s">
        <v>431</v>
      </c>
      <c r="H29" s="252" t="s">
        <v>432</v>
      </c>
      <c r="I29" s="252" t="s">
        <v>433</v>
      </c>
      <c r="J29" s="252" t="s">
        <v>434</v>
      </c>
      <c r="K29" s="276" t="s">
        <v>435</v>
      </c>
      <c r="L29" s="20"/>
    </row>
    <row r="30" spans="1:12" ht="23.4" customHeight="1" thickTop="1">
      <c r="A30" s="1396" t="s">
        <v>202</v>
      </c>
      <c r="B30" s="1397"/>
      <c r="C30" s="277">
        <f>D30+E30+F30+G30+H30+I30+J30+K30</f>
        <v>201</v>
      </c>
      <c r="D30" s="725">
        <v>5</v>
      </c>
      <c r="E30" s="157">
        <v>34</v>
      </c>
      <c r="F30" s="157">
        <v>47</v>
      </c>
      <c r="G30" s="157">
        <v>48</v>
      </c>
      <c r="H30" s="157">
        <v>21</v>
      </c>
      <c r="I30" s="157">
        <v>16</v>
      </c>
      <c r="J30" s="157">
        <v>18</v>
      </c>
      <c r="K30" s="158">
        <v>12</v>
      </c>
      <c r="L30" s="20"/>
    </row>
    <row r="31" spans="1:12" ht="23.4" customHeight="1">
      <c r="A31" s="1399" t="s">
        <v>203</v>
      </c>
      <c r="B31" s="1400"/>
      <c r="C31" s="280">
        <f>D31+E31+F31+G31+H31+I31+J31+K31</f>
        <v>114</v>
      </c>
      <c r="D31" s="281">
        <v>2</v>
      </c>
      <c r="E31" s="268">
        <v>12</v>
      </c>
      <c r="F31" s="268">
        <v>24</v>
      </c>
      <c r="G31" s="268">
        <v>26</v>
      </c>
      <c r="H31" s="268">
        <v>17</v>
      </c>
      <c r="I31" s="268">
        <v>9</v>
      </c>
      <c r="J31" s="268">
        <v>10</v>
      </c>
      <c r="K31" s="282">
        <v>14</v>
      </c>
      <c r="L31" s="20"/>
    </row>
    <row r="32" spans="1:12" ht="23.4" customHeight="1" thickBot="1">
      <c r="A32" s="1402" t="s">
        <v>204</v>
      </c>
      <c r="B32" s="1403"/>
      <c r="C32" s="283">
        <v>41</v>
      </c>
      <c r="D32" s="271" t="s">
        <v>239</v>
      </c>
      <c r="E32" s="272">
        <v>3</v>
      </c>
      <c r="F32" s="272">
        <v>2</v>
      </c>
      <c r="G32" s="272">
        <v>7</v>
      </c>
      <c r="H32" s="272">
        <v>4</v>
      </c>
      <c r="I32" s="272">
        <v>8</v>
      </c>
      <c r="J32" s="272">
        <v>4</v>
      </c>
      <c r="K32" s="284">
        <v>13</v>
      </c>
      <c r="L32" s="20"/>
    </row>
    <row r="33" spans="1:12" ht="23.4" customHeight="1">
      <c r="A33" s="20"/>
      <c r="B33" s="20"/>
      <c r="C33" s="20"/>
      <c r="D33" s="20"/>
      <c r="E33" s="1111" t="s">
        <v>438</v>
      </c>
      <c r="F33" s="1111"/>
      <c r="G33" s="1111"/>
      <c r="H33" s="1111"/>
      <c r="I33" s="1111"/>
      <c r="J33" s="1111"/>
      <c r="K33" s="1111"/>
      <c r="L33" s="20"/>
    </row>
    <row r="34" spans="1:1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</sheetData>
  <mergeCells count="24">
    <mergeCell ref="A30:B30"/>
    <mergeCell ref="A31:B31"/>
    <mergeCell ref="A32:B32"/>
    <mergeCell ref="E33:K33"/>
    <mergeCell ref="J20:K20"/>
    <mergeCell ref="A29:B29"/>
    <mergeCell ref="A22:A24"/>
    <mergeCell ref="A25:A27"/>
    <mergeCell ref="A14:B14"/>
    <mergeCell ref="J14:K14"/>
    <mergeCell ref="E18:L18"/>
    <mergeCell ref="K1:L1"/>
    <mergeCell ref="A21:B21"/>
    <mergeCell ref="A2:B2"/>
    <mergeCell ref="A3:A7"/>
    <mergeCell ref="J7:K7"/>
    <mergeCell ref="A8:A12"/>
    <mergeCell ref="J12:K12"/>
    <mergeCell ref="A15:B15"/>
    <mergeCell ref="J15:K15"/>
    <mergeCell ref="A16:B16"/>
    <mergeCell ref="J16:K16"/>
    <mergeCell ref="A17:B17"/>
    <mergeCell ref="J17:K17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267E-A4EC-4A13-B678-C26A2CE13CCB}">
  <sheetPr codeName="Sheet13"/>
  <dimension ref="A1:L50"/>
  <sheetViews>
    <sheetView view="pageLayout" topLeftCell="A34" zoomScale="85" zoomScaleNormal="85" zoomScalePageLayoutView="85" workbookViewId="0">
      <selection activeCell="E45" sqref="E45"/>
    </sheetView>
  </sheetViews>
  <sheetFormatPr defaultRowHeight="18"/>
  <cols>
    <col min="1" max="1" width="21.59765625" customWidth="1"/>
    <col min="2" max="5" width="9.59765625" customWidth="1"/>
    <col min="6" max="6" width="10" customWidth="1"/>
    <col min="7" max="7" width="10.69921875" customWidth="1"/>
    <col min="8" max="8" width="0.796875" customWidth="1"/>
    <col min="9" max="9" width="9.09765625" customWidth="1"/>
    <col min="10" max="12" width="9.296875" customWidth="1"/>
  </cols>
  <sheetData>
    <row r="1" spans="1:12" ht="23.4" customHeight="1">
      <c r="A1" s="19" t="s">
        <v>468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3.4" customHeight="1" thickBot="1">
      <c r="A2" s="18" t="s">
        <v>439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" customHeight="1">
      <c r="A3" s="1439" t="s">
        <v>440</v>
      </c>
      <c r="B3" s="1090" t="s">
        <v>193</v>
      </c>
      <c r="C3" s="1056"/>
      <c r="D3" s="1442" t="s">
        <v>194</v>
      </c>
      <c r="E3" s="1443"/>
      <c r="F3" s="1169" t="s">
        <v>440</v>
      </c>
      <c r="G3" s="1170"/>
      <c r="H3" s="1444"/>
      <c r="I3" s="1268" t="s">
        <v>193</v>
      </c>
      <c r="J3" s="1090"/>
      <c r="K3" s="1449" t="s">
        <v>194</v>
      </c>
      <c r="L3" s="1450"/>
    </row>
    <row r="4" spans="1:12" ht="31.8" customHeight="1">
      <c r="A4" s="1440"/>
      <c r="B4" s="1451" t="s">
        <v>441</v>
      </c>
      <c r="C4" s="1452"/>
      <c r="D4" s="1452" t="s">
        <v>441</v>
      </c>
      <c r="E4" s="1453"/>
      <c r="F4" s="1445"/>
      <c r="G4" s="1446"/>
      <c r="H4" s="1447"/>
      <c r="I4" s="1454" t="s">
        <v>442</v>
      </c>
      <c r="J4" s="1455"/>
      <c r="K4" s="1456" t="s">
        <v>442</v>
      </c>
      <c r="L4" s="1457"/>
    </row>
    <row r="5" spans="1:12" ht="23.4" customHeight="1" thickBot="1">
      <c r="A5" s="1441"/>
      <c r="B5" s="297" t="s">
        <v>443</v>
      </c>
      <c r="C5" s="298" t="s">
        <v>444</v>
      </c>
      <c r="D5" s="298" t="s">
        <v>443</v>
      </c>
      <c r="E5" s="299" t="s">
        <v>444</v>
      </c>
      <c r="F5" s="1172"/>
      <c r="G5" s="1173"/>
      <c r="H5" s="1448"/>
      <c r="I5" s="297" t="s">
        <v>443</v>
      </c>
      <c r="J5" s="298" t="s">
        <v>444</v>
      </c>
      <c r="K5" s="298" t="s">
        <v>443</v>
      </c>
      <c r="L5" s="299" t="s">
        <v>444</v>
      </c>
    </row>
    <row r="6" spans="1:12" ht="21" customHeight="1" thickTop="1" thickBot="1">
      <c r="A6" s="300" t="s">
        <v>286</v>
      </c>
      <c r="B6" s="301">
        <f>SUM(B7:B17)</f>
        <v>410</v>
      </c>
      <c r="C6" s="302">
        <f>SUM(C7:C17)</f>
        <v>2514</v>
      </c>
      <c r="D6" s="302">
        <f>SUM(D7:D17)</f>
        <v>301</v>
      </c>
      <c r="E6" s="303">
        <f>SUM(E7:E17)</f>
        <v>2030</v>
      </c>
      <c r="F6" s="1433" t="s">
        <v>286</v>
      </c>
      <c r="G6" s="1434"/>
      <c r="H6" s="1435"/>
      <c r="I6" s="301">
        <f>SUM(I7:I21)</f>
        <v>357</v>
      </c>
      <c r="J6" s="302">
        <f>SUM(J7:J21)</f>
        <v>1969</v>
      </c>
      <c r="K6" s="302">
        <f>SUM(K7:K21)</f>
        <v>252</v>
      </c>
      <c r="L6" s="303">
        <f>SUM(L7:L21)</f>
        <v>1472</v>
      </c>
    </row>
    <row r="7" spans="1:12" ht="21" customHeight="1">
      <c r="A7" s="304" t="s">
        <v>445</v>
      </c>
      <c r="B7" s="226" t="s">
        <v>336</v>
      </c>
      <c r="C7" s="227" t="s">
        <v>336</v>
      </c>
      <c r="D7" s="227">
        <v>6</v>
      </c>
      <c r="E7" s="208">
        <v>27</v>
      </c>
      <c r="F7" s="1436" t="s">
        <v>445</v>
      </c>
      <c r="G7" s="1437"/>
      <c r="H7" s="1438"/>
      <c r="I7" s="226" t="s">
        <v>336</v>
      </c>
      <c r="J7" s="227" t="s">
        <v>336</v>
      </c>
      <c r="K7" s="227">
        <v>2</v>
      </c>
      <c r="L7" s="208">
        <v>8</v>
      </c>
    </row>
    <row r="8" spans="1:12" ht="21" customHeight="1">
      <c r="A8" s="305" t="s">
        <v>339</v>
      </c>
      <c r="B8" s="306">
        <v>1</v>
      </c>
      <c r="C8" s="182">
        <v>20</v>
      </c>
      <c r="D8" s="182">
        <v>1</v>
      </c>
      <c r="E8" s="210">
        <v>9</v>
      </c>
      <c r="F8" s="1419" t="s">
        <v>446</v>
      </c>
      <c r="G8" s="1420"/>
      <c r="H8" s="1421"/>
      <c r="I8" s="306">
        <v>2</v>
      </c>
      <c r="J8" s="182">
        <v>29</v>
      </c>
      <c r="K8" s="182">
        <v>1</v>
      </c>
      <c r="L8" s="210">
        <v>7</v>
      </c>
    </row>
    <row r="9" spans="1:12" ht="21" customHeight="1">
      <c r="A9" s="305" t="s">
        <v>340</v>
      </c>
      <c r="B9" s="306">
        <v>68</v>
      </c>
      <c r="C9" s="182">
        <v>497</v>
      </c>
      <c r="D9" s="182">
        <v>25</v>
      </c>
      <c r="E9" s="210">
        <v>359</v>
      </c>
      <c r="F9" s="1419" t="s">
        <v>340</v>
      </c>
      <c r="G9" s="1420"/>
      <c r="H9" s="1421"/>
      <c r="I9" s="306">
        <v>63</v>
      </c>
      <c r="J9" s="182">
        <v>396</v>
      </c>
      <c r="K9" s="182">
        <v>25</v>
      </c>
      <c r="L9" s="210">
        <v>243</v>
      </c>
    </row>
    <row r="10" spans="1:12" ht="21" customHeight="1">
      <c r="A10" s="305" t="s">
        <v>341</v>
      </c>
      <c r="B10" s="306">
        <v>47</v>
      </c>
      <c r="C10" s="182">
        <v>568</v>
      </c>
      <c r="D10" s="182">
        <v>33</v>
      </c>
      <c r="E10" s="210">
        <v>350</v>
      </c>
      <c r="F10" s="1419" t="s">
        <v>341</v>
      </c>
      <c r="G10" s="1420"/>
      <c r="H10" s="1421"/>
      <c r="I10" s="306">
        <v>39</v>
      </c>
      <c r="J10" s="182">
        <v>541</v>
      </c>
      <c r="K10" s="182">
        <v>34</v>
      </c>
      <c r="L10" s="210">
        <v>283</v>
      </c>
    </row>
    <row r="11" spans="1:12" ht="21" customHeight="1">
      <c r="A11" s="307" t="s">
        <v>447</v>
      </c>
      <c r="B11" s="306">
        <v>2</v>
      </c>
      <c r="C11" s="182">
        <v>27</v>
      </c>
      <c r="D11" s="182">
        <v>3</v>
      </c>
      <c r="E11" s="210">
        <v>124</v>
      </c>
      <c r="F11" s="1422" t="s">
        <v>448</v>
      </c>
      <c r="G11" s="1052"/>
      <c r="H11" s="1053"/>
      <c r="I11" s="306">
        <v>1</v>
      </c>
      <c r="J11" s="182">
        <v>23</v>
      </c>
      <c r="K11" s="182">
        <v>1</v>
      </c>
      <c r="L11" s="210">
        <v>78</v>
      </c>
    </row>
    <row r="12" spans="1:12" ht="21" customHeight="1">
      <c r="A12" s="305" t="s">
        <v>345</v>
      </c>
      <c r="B12" s="306">
        <v>4</v>
      </c>
      <c r="C12" s="182">
        <v>41</v>
      </c>
      <c r="D12" s="182">
        <v>17</v>
      </c>
      <c r="E12" s="210">
        <v>185</v>
      </c>
      <c r="F12" s="1419" t="s">
        <v>449</v>
      </c>
      <c r="G12" s="1420"/>
      <c r="H12" s="1421"/>
      <c r="I12" s="306" t="s">
        <v>336</v>
      </c>
      <c r="J12" s="182" t="s">
        <v>336</v>
      </c>
      <c r="K12" s="308" t="s">
        <v>336</v>
      </c>
      <c r="L12" s="309" t="s">
        <v>336</v>
      </c>
    </row>
    <row r="13" spans="1:12" ht="21" customHeight="1">
      <c r="A13" s="307" t="s">
        <v>450</v>
      </c>
      <c r="B13" s="306">
        <v>175</v>
      </c>
      <c r="C13" s="182">
        <v>680</v>
      </c>
      <c r="D13" s="182">
        <v>117</v>
      </c>
      <c r="E13" s="210">
        <v>360</v>
      </c>
      <c r="F13" s="1419" t="s">
        <v>351</v>
      </c>
      <c r="G13" s="1420"/>
      <c r="H13" s="1421"/>
      <c r="I13" s="306">
        <v>3</v>
      </c>
      <c r="J13" s="182">
        <v>15</v>
      </c>
      <c r="K13" s="182">
        <v>12</v>
      </c>
      <c r="L13" s="210">
        <v>141</v>
      </c>
    </row>
    <row r="14" spans="1:12" ht="21" customHeight="1">
      <c r="A14" s="305" t="s">
        <v>451</v>
      </c>
      <c r="B14" s="306">
        <v>1</v>
      </c>
      <c r="C14" s="182">
        <v>12</v>
      </c>
      <c r="D14" s="182">
        <v>2</v>
      </c>
      <c r="E14" s="210">
        <v>11</v>
      </c>
      <c r="F14" s="1419" t="s">
        <v>452</v>
      </c>
      <c r="G14" s="1420"/>
      <c r="H14" s="1421"/>
      <c r="I14" s="306">
        <v>142</v>
      </c>
      <c r="J14" s="182">
        <v>516</v>
      </c>
      <c r="K14" s="182">
        <v>78</v>
      </c>
      <c r="L14" s="210">
        <v>260</v>
      </c>
    </row>
    <row r="15" spans="1:12" ht="21" customHeight="1">
      <c r="A15" s="305" t="s">
        <v>453</v>
      </c>
      <c r="B15" s="306">
        <v>4</v>
      </c>
      <c r="C15" s="182">
        <v>6</v>
      </c>
      <c r="D15" s="308" t="s">
        <v>336</v>
      </c>
      <c r="E15" s="309" t="s">
        <v>336</v>
      </c>
      <c r="F15" s="1419" t="s">
        <v>451</v>
      </c>
      <c r="G15" s="1420"/>
      <c r="H15" s="1421"/>
      <c r="I15" s="306">
        <v>2</v>
      </c>
      <c r="J15" s="182">
        <v>13</v>
      </c>
      <c r="K15" s="182">
        <v>2</v>
      </c>
      <c r="L15" s="210">
        <v>11</v>
      </c>
    </row>
    <row r="16" spans="1:12" ht="21" customHeight="1">
      <c r="A16" s="305" t="s">
        <v>346</v>
      </c>
      <c r="B16" s="306">
        <v>100</v>
      </c>
      <c r="C16" s="182">
        <v>556</v>
      </c>
      <c r="D16" s="182">
        <v>93</v>
      </c>
      <c r="E16" s="210">
        <v>518</v>
      </c>
      <c r="F16" s="1419" t="s">
        <v>453</v>
      </c>
      <c r="G16" s="1420"/>
      <c r="H16" s="1421"/>
      <c r="I16" s="306">
        <v>3</v>
      </c>
      <c r="J16" s="182">
        <v>6</v>
      </c>
      <c r="K16" s="182">
        <v>1</v>
      </c>
      <c r="L16" s="210">
        <v>1</v>
      </c>
    </row>
    <row r="17" spans="1:12" ht="21" customHeight="1" thickBot="1">
      <c r="A17" s="310" t="s">
        <v>454</v>
      </c>
      <c r="B17" s="311">
        <v>8</v>
      </c>
      <c r="C17" s="312">
        <v>107</v>
      </c>
      <c r="D17" s="312">
        <v>4</v>
      </c>
      <c r="E17" s="313">
        <v>87</v>
      </c>
      <c r="F17" s="1419" t="s">
        <v>352</v>
      </c>
      <c r="G17" s="1420"/>
      <c r="H17" s="1421"/>
      <c r="I17" s="306">
        <v>28</v>
      </c>
      <c r="J17" s="182">
        <v>77</v>
      </c>
      <c r="K17" s="314">
        <v>51</v>
      </c>
      <c r="L17" s="210">
        <v>230</v>
      </c>
    </row>
    <row r="18" spans="1:12" ht="21" customHeight="1">
      <c r="A18" s="315"/>
      <c r="B18" s="316"/>
      <c r="C18" s="316"/>
      <c r="D18" s="316"/>
      <c r="E18" s="316"/>
      <c r="F18" s="1419" t="s">
        <v>455</v>
      </c>
      <c r="G18" s="1420"/>
      <c r="H18" s="1421"/>
      <c r="I18" s="226">
        <v>19</v>
      </c>
      <c r="J18" s="227">
        <v>161</v>
      </c>
      <c r="K18" s="182">
        <v>5</v>
      </c>
      <c r="L18" s="208">
        <v>57</v>
      </c>
    </row>
    <row r="19" spans="1:12" ht="21" customHeight="1">
      <c r="A19" s="315"/>
      <c r="B19" s="316"/>
      <c r="C19" s="316"/>
      <c r="D19" s="316"/>
      <c r="E19" s="316"/>
      <c r="F19" s="1422" t="s">
        <v>354</v>
      </c>
      <c r="G19" s="1052"/>
      <c r="H19" s="1053"/>
      <c r="I19" s="306">
        <v>6</v>
      </c>
      <c r="J19" s="182">
        <v>10</v>
      </c>
      <c r="K19" s="182">
        <v>5</v>
      </c>
      <c r="L19" s="210">
        <v>5</v>
      </c>
    </row>
    <row r="20" spans="1:12" ht="21" customHeight="1">
      <c r="A20" s="315"/>
      <c r="B20" s="316"/>
      <c r="C20" s="316"/>
      <c r="D20" s="316"/>
      <c r="E20" s="316"/>
      <c r="F20" s="1422" t="s">
        <v>355</v>
      </c>
      <c r="G20" s="1052"/>
      <c r="H20" s="1053"/>
      <c r="I20" s="306">
        <v>5</v>
      </c>
      <c r="J20" s="182">
        <v>56</v>
      </c>
      <c r="K20" s="182">
        <v>6</v>
      </c>
      <c r="L20" s="210">
        <v>37</v>
      </c>
    </row>
    <row r="21" spans="1:12" ht="21" customHeight="1" thickBot="1">
      <c r="A21" s="315"/>
      <c r="B21" s="316"/>
      <c r="C21" s="316"/>
      <c r="D21" s="316"/>
      <c r="E21" s="316"/>
      <c r="F21" s="1423" t="s">
        <v>356</v>
      </c>
      <c r="G21" s="1424"/>
      <c r="H21" s="1425"/>
      <c r="I21" s="311">
        <v>44</v>
      </c>
      <c r="J21" s="312">
        <v>126</v>
      </c>
      <c r="K21" s="312">
        <v>29</v>
      </c>
      <c r="L21" s="313">
        <v>111</v>
      </c>
    </row>
    <row r="22" spans="1:12" ht="14.4" customHeight="1" thickBo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23.4" customHeight="1">
      <c r="A23" s="1426" t="s">
        <v>440</v>
      </c>
      <c r="B23" s="1428" t="s">
        <v>456</v>
      </c>
      <c r="C23" s="1429"/>
      <c r="D23" s="1430" t="s">
        <v>457</v>
      </c>
      <c r="E23" s="1384"/>
      <c r="F23" s="1431" t="s">
        <v>458</v>
      </c>
      <c r="G23" s="1432"/>
      <c r="H23" s="1267" t="s">
        <v>89</v>
      </c>
      <c r="I23" s="1268"/>
      <c r="J23" s="1090"/>
      <c r="K23" s="1056" t="s">
        <v>459</v>
      </c>
      <c r="L23" s="1057"/>
    </row>
    <row r="24" spans="1:12" ht="23.4" customHeight="1" thickBot="1">
      <c r="A24" s="1427"/>
      <c r="B24" s="298" t="s">
        <v>443</v>
      </c>
      <c r="C24" s="298" t="s">
        <v>444</v>
      </c>
      <c r="D24" s="317" t="s">
        <v>443</v>
      </c>
      <c r="E24" s="317" t="s">
        <v>444</v>
      </c>
      <c r="F24" s="318" t="s">
        <v>443</v>
      </c>
      <c r="G24" s="318" t="s">
        <v>444</v>
      </c>
      <c r="H24" s="1411" t="s">
        <v>443</v>
      </c>
      <c r="I24" s="1412"/>
      <c r="J24" s="183" t="s">
        <v>460</v>
      </c>
      <c r="K24" s="317" t="s">
        <v>443</v>
      </c>
      <c r="L24" s="146" t="s">
        <v>460</v>
      </c>
    </row>
    <row r="25" spans="1:12" ht="20.399999999999999" customHeight="1" thickTop="1" thickBot="1">
      <c r="A25" s="319" t="s">
        <v>286</v>
      </c>
      <c r="B25" s="302">
        <f>SUM(B26:B42)</f>
        <v>586</v>
      </c>
      <c r="C25" s="302">
        <f>SUM(C26:C42)</f>
        <v>3949</v>
      </c>
      <c r="D25" s="320">
        <v>511</v>
      </c>
      <c r="E25" s="320">
        <v>3367</v>
      </c>
      <c r="F25" s="85">
        <f>SUM(F26:F43)</f>
        <v>496</v>
      </c>
      <c r="G25" s="85">
        <f>SUM(G26:G43)</f>
        <v>3427</v>
      </c>
      <c r="H25" s="1413">
        <v>454</v>
      </c>
      <c r="I25" s="1414"/>
      <c r="J25" s="288">
        <f>SUM(J26+J27+J28+J29+J30+J31+J32+J33+J34+J35+J36+J37+J38+J39+J40+J41+J42)</f>
        <v>3023</v>
      </c>
      <c r="K25" s="289">
        <v>378</v>
      </c>
      <c r="L25" s="290">
        <f>SUM(L26:L43)</f>
        <v>1411</v>
      </c>
    </row>
    <row r="26" spans="1:12" ht="20.399999999999999" customHeight="1">
      <c r="A26" s="321" t="s">
        <v>445</v>
      </c>
      <c r="B26" s="227">
        <v>4</v>
      </c>
      <c r="C26" s="227">
        <v>67</v>
      </c>
      <c r="D26" s="322">
        <v>1</v>
      </c>
      <c r="E26" s="322">
        <v>26</v>
      </c>
      <c r="F26" s="88">
        <v>4</v>
      </c>
      <c r="G26" s="88">
        <v>46</v>
      </c>
      <c r="H26" s="1415">
        <v>1</v>
      </c>
      <c r="I26" s="1416"/>
      <c r="J26" s="291">
        <v>27</v>
      </c>
      <c r="K26" s="207" t="s">
        <v>239</v>
      </c>
      <c r="L26" s="292" t="s">
        <v>239</v>
      </c>
    </row>
    <row r="27" spans="1:12" ht="20.399999999999999" customHeight="1">
      <c r="A27" s="47" t="s">
        <v>339</v>
      </c>
      <c r="B27" s="182">
        <v>1</v>
      </c>
      <c r="C27" s="182">
        <v>26</v>
      </c>
      <c r="D27" s="323">
        <v>1</v>
      </c>
      <c r="E27" s="323">
        <v>25</v>
      </c>
      <c r="F27" s="324">
        <v>2</v>
      </c>
      <c r="G27" s="324">
        <v>26</v>
      </c>
      <c r="H27" s="1408">
        <v>1</v>
      </c>
      <c r="I27" s="1159"/>
      <c r="J27" s="293">
        <v>18</v>
      </c>
      <c r="K27" s="161">
        <v>2</v>
      </c>
      <c r="L27" s="212">
        <v>17</v>
      </c>
    </row>
    <row r="28" spans="1:12" ht="20.399999999999999" customHeight="1">
      <c r="A28" s="47" t="s">
        <v>340</v>
      </c>
      <c r="B28" s="182">
        <v>80</v>
      </c>
      <c r="C28" s="182">
        <v>483</v>
      </c>
      <c r="D28" s="323">
        <v>68</v>
      </c>
      <c r="E28" s="323">
        <v>427</v>
      </c>
      <c r="F28" s="324">
        <v>62</v>
      </c>
      <c r="G28" s="324">
        <v>412</v>
      </c>
      <c r="H28" s="1408">
        <v>60</v>
      </c>
      <c r="I28" s="1159"/>
      <c r="J28" s="293">
        <v>384</v>
      </c>
      <c r="K28" s="161">
        <v>54</v>
      </c>
      <c r="L28" s="212">
        <v>182</v>
      </c>
    </row>
    <row r="29" spans="1:12" ht="20.399999999999999" customHeight="1">
      <c r="A29" s="47" t="s">
        <v>341</v>
      </c>
      <c r="B29" s="182">
        <v>85</v>
      </c>
      <c r="C29" s="182">
        <v>1316</v>
      </c>
      <c r="D29" s="323">
        <v>88</v>
      </c>
      <c r="E29" s="323">
        <v>1084</v>
      </c>
      <c r="F29" s="324">
        <v>56</v>
      </c>
      <c r="G29" s="324">
        <v>778</v>
      </c>
      <c r="H29" s="1408">
        <v>68</v>
      </c>
      <c r="I29" s="1159"/>
      <c r="J29" s="293">
        <v>962</v>
      </c>
      <c r="K29" s="161">
        <v>54</v>
      </c>
      <c r="L29" s="212">
        <v>633</v>
      </c>
    </row>
    <row r="30" spans="1:12" ht="20.399999999999999" customHeight="1">
      <c r="A30" s="47" t="s">
        <v>448</v>
      </c>
      <c r="B30" s="182">
        <v>4</v>
      </c>
      <c r="C30" s="182">
        <v>129</v>
      </c>
      <c r="D30" s="323">
        <v>3</v>
      </c>
      <c r="E30" s="323">
        <v>134</v>
      </c>
      <c r="F30" s="324">
        <v>3</v>
      </c>
      <c r="G30" s="324">
        <v>135</v>
      </c>
      <c r="H30" s="1408">
        <v>3</v>
      </c>
      <c r="I30" s="1159"/>
      <c r="J30" s="293">
        <v>137</v>
      </c>
      <c r="K30" s="161">
        <v>1</v>
      </c>
      <c r="L30" s="212" t="s">
        <v>239</v>
      </c>
    </row>
    <row r="31" spans="1:12" ht="20.399999999999999" customHeight="1">
      <c r="A31" s="47" t="s">
        <v>449</v>
      </c>
      <c r="B31" s="308" t="s">
        <v>336</v>
      </c>
      <c r="C31" s="308" t="s">
        <v>336</v>
      </c>
      <c r="D31" s="325" t="s">
        <v>336</v>
      </c>
      <c r="E31" s="325" t="s">
        <v>336</v>
      </c>
      <c r="F31" s="326" t="s">
        <v>336</v>
      </c>
      <c r="G31" s="326" t="s">
        <v>336</v>
      </c>
      <c r="H31" s="1417">
        <v>1</v>
      </c>
      <c r="I31" s="1418"/>
      <c r="J31" s="293">
        <v>3</v>
      </c>
      <c r="K31" s="326" t="s">
        <v>239</v>
      </c>
      <c r="L31" s="212" t="s">
        <v>239</v>
      </c>
    </row>
    <row r="32" spans="1:12" ht="20.399999999999999" customHeight="1">
      <c r="A32" s="47" t="s">
        <v>351</v>
      </c>
      <c r="B32" s="182">
        <v>15</v>
      </c>
      <c r="C32" s="182">
        <v>167</v>
      </c>
      <c r="D32" s="323">
        <v>13</v>
      </c>
      <c r="E32" s="323">
        <v>142</v>
      </c>
      <c r="F32" s="324">
        <v>11</v>
      </c>
      <c r="G32" s="324">
        <v>108</v>
      </c>
      <c r="H32" s="1408">
        <v>10</v>
      </c>
      <c r="I32" s="1159"/>
      <c r="J32" s="293">
        <v>83</v>
      </c>
      <c r="K32" s="161">
        <v>1</v>
      </c>
      <c r="L32" s="212">
        <v>10</v>
      </c>
    </row>
    <row r="33" spans="1:12" ht="20.399999999999999" customHeight="1">
      <c r="A33" s="47" t="s">
        <v>452</v>
      </c>
      <c r="B33" s="182">
        <v>200</v>
      </c>
      <c r="C33" s="182">
        <v>771</v>
      </c>
      <c r="D33" s="323">
        <v>162</v>
      </c>
      <c r="E33" s="323">
        <v>601</v>
      </c>
      <c r="F33" s="324">
        <v>150</v>
      </c>
      <c r="G33" s="324">
        <v>579</v>
      </c>
      <c r="H33" s="1408">
        <v>141</v>
      </c>
      <c r="I33" s="1159"/>
      <c r="J33" s="293">
        <v>548</v>
      </c>
      <c r="K33" s="161">
        <v>120</v>
      </c>
      <c r="L33" s="212">
        <v>312</v>
      </c>
    </row>
    <row r="34" spans="1:12" ht="20.399999999999999" customHeight="1">
      <c r="A34" s="47" t="s">
        <v>451</v>
      </c>
      <c r="B34" s="182">
        <v>3</v>
      </c>
      <c r="C34" s="182">
        <v>28</v>
      </c>
      <c r="D34" s="323">
        <v>3</v>
      </c>
      <c r="E34" s="323">
        <v>31</v>
      </c>
      <c r="F34" s="324">
        <v>2</v>
      </c>
      <c r="G34" s="324">
        <v>11</v>
      </c>
      <c r="H34" s="1408">
        <v>2</v>
      </c>
      <c r="I34" s="1159"/>
      <c r="J34" s="293">
        <v>11</v>
      </c>
      <c r="K34" s="51" t="s">
        <v>239</v>
      </c>
      <c r="L34" s="212" t="s">
        <v>239</v>
      </c>
    </row>
    <row r="35" spans="1:12" ht="20.399999999999999" customHeight="1">
      <c r="A35" s="47" t="s">
        <v>453</v>
      </c>
      <c r="B35" s="182">
        <v>4</v>
      </c>
      <c r="C35" s="182">
        <v>6</v>
      </c>
      <c r="D35" s="323">
        <v>5</v>
      </c>
      <c r="E35" s="323">
        <v>8</v>
      </c>
      <c r="F35" s="324">
        <v>4</v>
      </c>
      <c r="G35" s="324">
        <v>7</v>
      </c>
      <c r="H35" s="1408">
        <v>3</v>
      </c>
      <c r="I35" s="1159"/>
      <c r="J35" s="293">
        <v>5</v>
      </c>
      <c r="K35" s="51">
        <v>3</v>
      </c>
      <c r="L35" s="212">
        <v>2</v>
      </c>
    </row>
    <row r="36" spans="1:12" ht="20.399999999999999" customHeight="1">
      <c r="A36" s="47" t="s">
        <v>461</v>
      </c>
      <c r="B36" s="182" t="s">
        <v>239</v>
      </c>
      <c r="C36" s="182" t="s">
        <v>239</v>
      </c>
      <c r="D36" s="323" t="s">
        <v>239</v>
      </c>
      <c r="E36" s="323" t="s">
        <v>239</v>
      </c>
      <c r="F36" s="324" t="s">
        <v>239</v>
      </c>
      <c r="G36" s="324" t="s">
        <v>239</v>
      </c>
      <c r="H36" s="1408">
        <v>6</v>
      </c>
      <c r="I36" s="1159"/>
      <c r="J36" s="293">
        <v>8</v>
      </c>
      <c r="K36" s="51">
        <v>4</v>
      </c>
      <c r="L36" s="212">
        <v>1</v>
      </c>
    </row>
    <row r="37" spans="1:12" ht="20.399999999999999" customHeight="1">
      <c r="A37" s="47" t="s">
        <v>352</v>
      </c>
      <c r="B37" s="182">
        <v>72</v>
      </c>
      <c r="C37" s="182">
        <v>367</v>
      </c>
      <c r="D37" s="323">
        <v>60</v>
      </c>
      <c r="E37" s="323">
        <v>295</v>
      </c>
      <c r="F37" s="324">
        <v>64</v>
      </c>
      <c r="G37" s="324">
        <v>379</v>
      </c>
      <c r="H37" s="1408">
        <v>60</v>
      </c>
      <c r="I37" s="1159"/>
      <c r="J37" s="293">
        <v>302</v>
      </c>
      <c r="K37" s="51">
        <v>57</v>
      </c>
      <c r="L37" s="212">
        <v>85</v>
      </c>
    </row>
    <row r="38" spans="1:12" ht="20.399999999999999" customHeight="1">
      <c r="A38" s="47" t="s">
        <v>462</v>
      </c>
      <c r="B38" s="182"/>
      <c r="C38" s="182"/>
      <c r="D38" s="323"/>
      <c r="E38" s="323"/>
      <c r="F38" s="324"/>
      <c r="G38" s="324"/>
      <c r="H38" s="1408">
        <v>29</v>
      </c>
      <c r="I38" s="1159"/>
      <c r="J38" s="293">
        <v>57</v>
      </c>
      <c r="K38" s="51">
        <v>28</v>
      </c>
      <c r="L38" s="212">
        <v>9</v>
      </c>
    </row>
    <row r="39" spans="1:12" ht="20.399999999999999" customHeight="1">
      <c r="A39" s="47" t="s">
        <v>455</v>
      </c>
      <c r="B39" s="182">
        <v>24</v>
      </c>
      <c r="C39" s="182">
        <v>267</v>
      </c>
      <c r="D39" s="323">
        <v>21</v>
      </c>
      <c r="E39" s="323">
        <v>275</v>
      </c>
      <c r="F39" s="324">
        <v>28</v>
      </c>
      <c r="G39" s="324">
        <v>327</v>
      </c>
      <c r="H39" s="1408">
        <v>31</v>
      </c>
      <c r="I39" s="1159"/>
      <c r="J39" s="293">
        <v>289</v>
      </c>
      <c r="K39" s="51">
        <v>22</v>
      </c>
      <c r="L39" s="212">
        <v>80</v>
      </c>
    </row>
    <row r="40" spans="1:12" ht="20.399999999999999" customHeight="1">
      <c r="A40" s="47" t="s">
        <v>354</v>
      </c>
      <c r="B40" s="182">
        <v>11</v>
      </c>
      <c r="C40" s="182">
        <v>15</v>
      </c>
      <c r="D40" s="323">
        <v>7</v>
      </c>
      <c r="E40" s="323">
        <v>11</v>
      </c>
      <c r="F40" s="324">
        <v>18</v>
      </c>
      <c r="G40" s="324">
        <v>162</v>
      </c>
      <c r="H40" s="1408">
        <v>7</v>
      </c>
      <c r="I40" s="1159"/>
      <c r="J40" s="293">
        <v>11</v>
      </c>
      <c r="K40" s="51">
        <v>5</v>
      </c>
      <c r="L40" s="212">
        <v>5</v>
      </c>
    </row>
    <row r="41" spans="1:12" ht="20.399999999999999" customHeight="1">
      <c r="A41" s="47" t="s">
        <v>355</v>
      </c>
      <c r="B41" s="182">
        <v>10</v>
      </c>
      <c r="C41" s="182">
        <v>67</v>
      </c>
      <c r="D41" s="323">
        <v>9</v>
      </c>
      <c r="E41" s="323">
        <v>71</v>
      </c>
      <c r="F41" s="324">
        <v>9</v>
      </c>
      <c r="G41" s="324">
        <v>60</v>
      </c>
      <c r="H41" s="1408">
        <v>9</v>
      </c>
      <c r="I41" s="1159"/>
      <c r="J41" s="293">
        <v>58</v>
      </c>
      <c r="K41" s="51">
        <v>1</v>
      </c>
      <c r="L41" s="212" t="s">
        <v>239</v>
      </c>
    </row>
    <row r="42" spans="1:12" ht="20.399999999999999" customHeight="1">
      <c r="A42" s="47" t="s">
        <v>356</v>
      </c>
      <c r="B42" s="182">
        <v>73</v>
      </c>
      <c r="C42" s="182">
        <v>240</v>
      </c>
      <c r="D42" s="323">
        <v>70</v>
      </c>
      <c r="E42" s="323">
        <v>237</v>
      </c>
      <c r="F42" s="324">
        <v>71</v>
      </c>
      <c r="G42" s="324">
        <v>234</v>
      </c>
      <c r="H42" s="1408">
        <v>22</v>
      </c>
      <c r="I42" s="1159"/>
      <c r="J42" s="293">
        <v>120</v>
      </c>
      <c r="K42" s="51">
        <v>26</v>
      </c>
      <c r="L42" s="212">
        <v>75</v>
      </c>
    </row>
    <row r="43" spans="1:12" ht="20.399999999999999" customHeight="1" thickBot="1">
      <c r="A43" s="55" t="s">
        <v>463</v>
      </c>
      <c r="B43" s="312" t="s">
        <v>336</v>
      </c>
      <c r="C43" s="312" t="s">
        <v>336</v>
      </c>
      <c r="D43" s="327" t="s">
        <v>336</v>
      </c>
      <c r="E43" s="327" t="s">
        <v>336</v>
      </c>
      <c r="F43" s="328">
        <v>12</v>
      </c>
      <c r="G43" s="328">
        <v>163</v>
      </c>
      <c r="H43" s="1409" t="s">
        <v>239</v>
      </c>
      <c r="I43" s="1186"/>
      <c r="J43" s="329" t="s">
        <v>239</v>
      </c>
      <c r="K43" s="231" t="s">
        <v>239</v>
      </c>
      <c r="L43" s="233" t="s">
        <v>239</v>
      </c>
    </row>
    <row r="44" spans="1:12" ht="23.4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78" t="s">
        <v>464</v>
      </c>
    </row>
    <row r="45" spans="1:12" ht="23.4" customHeight="1">
      <c r="A45" s="1407" t="s">
        <v>465</v>
      </c>
      <c r="B45" s="1407"/>
      <c r="C45" s="1407"/>
      <c r="D45" s="1407"/>
      <c r="E45" s="1407"/>
      <c r="F45" s="1407"/>
      <c r="G45" s="1407"/>
      <c r="H45" s="1407"/>
      <c r="I45" s="1407"/>
      <c r="J45" s="1407"/>
      <c r="K45" s="1407"/>
      <c r="L45" s="1407"/>
    </row>
    <row r="46" spans="1:12" ht="23.4" customHeight="1">
      <c r="A46" s="1410" t="s">
        <v>466</v>
      </c>
      <c r="B46" s="1410"/>
      <c r="C46" s="1410"/>
      <c r="D46" s="1410"/>
      <c r="E46" s="1410"/>
      <c r="F46" s="1410"/>
      <c r="G46" s="1410"/>
      <c r="H46" s="1410"/>
      <c r="I46" s="1410"/>
      <c r="J46" s="1410"/>
      <c r="K46" s="1410"/>
      <c r="L46" s="1410"/>
    </row>
    <row r="47" spans="1:12" ht="23.4" customHeight="1">
      <c r="A47" s="1407" t="s">
        <v>467</v>
      </c>
      <c r="B47" s="1407"/>
      <c r="C47" s="1407"/>
      <c r="D47" s="1407"/>
      <c r="E47" s="1407"/>
      <c r="F47" s="1407"/>
      <c r="G47" s="1407"/>
      <c r="H47" s="1407"/>
      <c r="I47" s="1407"/>
      <c r="J47" s="1407"/>
      <c r="K47" s="1407"/>
      <c r="L47" s="1407"/>
    </row>
    <row r="48" spans="1:1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</sheetData>
  <mergeCells count="55">
    <mergeCell ref="K3:L3"/>
    <mergeCell ref="B4:C4"/>
    <mergeCell ref="D4:E4"/>
    <mergeCell ref="I4:J4"/>
    <mergeCell ref="K4:L4"/>
    <mergeCell ref="A3:A5"/>
    <mergeCell ref="B3:C3"/>
    <mergeCell ref="D3:E3"/>
    <mergeCell ref="F3:H5"/>
    <mergeCell ref="I3:J3"/>
    <mergeCell ref="F17:H17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8:H18"/>
    <mergeCell ref="F19:H19"/>
    <mergeCell ref="F20:H20"/>
    <mergeCell ref="F21:H21"/>
    <mergeCell ref="A23:A24"/>
    <mergeCell ref="B23:C23"/>
    <mergeCell ref="D23:E23"/>
    <mergeCell ref="F23:G23"/>
    <mergeCell ref="H23:J23"/>
    <mergeCell ref="H34:I34"/>
    <mergeCell ref="K23:L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A47:L47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A45:L45"/>
    <mergeCell ref="A46:L46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C443-894B-42DF-B19B-E9D169953008}">
  <sheetPr codeName="Sheet14"/>
  <dimension ref="A1:M29"/>
  <sheetViews>
    <sheetView view="pageLayout" topLeftCell="A4" zoomScale="70" zoomScaleNormal="100" zoomScalePageLayoutView="70" workbookViewId="0">
      <selection activeCell="E45" sqref="E45"/>
    </sheetView>
  </sheetViews>
  <sheetFormatPr defaultRowHeight="18"/>
  <cols>
    <col min="1" max="1" width="18.09765625" customWidth="1"/>
    <col min="2" max="13" width="8.296875" customWidth="1"/>
  </cols>
  <sheetData>
    <row r="1" spans="1:13" ht="23.4" customHeight="1">
      <c r="A1" s="19" t="s">
        <v>487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7" customHeight="1" thickBot="1">
      <c r="A2" s="20" t="s">
        <v>469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3.4" customHeight="1">
      <c r="A3" s="1458"/>
      <c r="B3" s="1224" t="s">
        <v>193</v>
      </c>
      <c r="C3" s="1225"/>
      <c r="D3" s="1225"/>
      <c r="E3" s="1225"/>
      <c r="F3" s="1225"/>
      <c r="G3" s="1225"/>
      <c r="H3" s="1225" t="s">
        <v>194</v>
      </c>
      <c r="I3" s="1225"/>
      <c r="J3" s="1225"/>
      <c r="K3" s="1225"/>
      <c r="L3" s="1225"/>
      <c r="M3" s="1226"/>
    </row>
    <row r="4" spans="1:13" ht="34.799999999999997" customHeight="1">
      <c r="A4" s="1459"/>
      <c r="B4" s="1461" t="s">
        <v>470</v>
      </c>
      <c r="C4" s="1135"/>
      <c r="D4" s="1135"/>
      <c r="E4" s="1464" t="s">
        <v>471</v>
      </c>
      <c r="F4" s="1135"/>
      <c r="G4" s="1135"/>
      <c r="H4" s="1135" t="s">
        <v>470</v>
      </c>
      <c r="I4" s="1135"/>
      <c r="J4" s="1135"/>
      <c r="K4" s="1464" t="s">
        <v>471</v>
      </c>
      <c r="L4" s="1135"/>
      <c r="M4" s="1465"/>
    </row>
    <row r="5" spans="1:13" ht="26.4" customHeight="1" thickBot="1">
      <c r="A5" s="1460"/>
      <c r="B5" s="330" t="s">
        <v>472</v>
      </c>
      <c r="C5" s="736" t="s">
        <v>444</v>
      </c>
      <c r="D5" s="736" t="s">
        <v>473</v>
      </c>
      <c r="E5" s="736" t="s">
        <v>472</v>
      </c>
      <c r="F5" s="736" t="s">
        <v>444</v>
      </c>
      <c r="G5" s="736" t="s">
        <v>473</v>
      </c>
      <c r="H5" s="736" t="s">
        <v>472</v>
      </c>
      <c r="I5" s="736" t="s">
        <v>444</v>
      </c>
      <c r="J5" s="736" t="s">
        <v>473</v>
      </c>
      <c r="K5" s="736" t="s">
        <v>472</v>
      </c>
      <c r="L5" s="736" t="s">
        <v>444</v>
      </c>
      <c r="M5" s="738" t="s">
        <v>473</v>
      </c>
    </row>
    <row r="6" spans="1:13" ht="26.4" customHeight="1" thickTop="1" thickBot="1">
      <c r="A6" s="331" t="s">
        <v>159</v>
      </c>
      <c r="B6" s="332">
        <f t="shared" ref="B6:M6" si="0">B7+B8</f>
        <v>145</v>
      </c>
      <c r="C6" s="333">
        <f t="shared" si="0"/>
        <v>449</v>
      </c>
      <c r="D6" s="333">
        <f t="shared" si="0"/>
        <v>432464</v>
      </c>
      <c r="E6" s="333">
        <f t="shared" si="0"/>
        <v>142</v>
      </c>
      <c r="F6" s="333">
        <f t="shared" si="0"/>
        <v>485</v>
      </c>
      <c r="G6" s="333">
        <f t="shared" si="0"/>
        <v>434585</v>
      </c>
      <c r="H6" s="333">
        <f t="shared" si="0"/>
        <v>86</v>
      </c>
      <c r="I6" s="333">
        <f t="shared" si="0"/>
        <v>294</v>
      </c>
      <c r="J6" s="333">
        <f t="shared" si="0"/>
        <v>276625</v>
      </c>
      <c r="K6" s="333">
        <f t="shared" si="0"/>
        <v>78</v>
      </c>
      <c r="L6" s="333">
        <f t="shared" si="0"/>
        <v>244</v>
      </c>
      <c r="M6" s="334">
        <f t="shared" si="0"/>
        <v>226618</v>
      </c>
    </row>
    <row r="7" spans="1:13" ht="33" customHeight="1">
      <c r="A7" s="335" t="s">
        <v>474</v>
      </c>
      <c r="B7" s="336">
        <v>6</v>
      </c>
      <c r="C7" s="337">
        <v>17</v>
      </c>
      <c r="D7" s="337">
        <v>10578</v>
      </c>
      <c r="E7" s="337">
        <v>8</v>
      </c>
      <c r="F7" s="337">
        <v>40</v>
      </c>
      <c r="G7" s="337">
        <v>21275</v>
      </c>
      <c r="H7" s="337">
        <v>10</v>
      </c>
      <c r="I7" s="337">
        <v>24</v>
      </c>
      <c r="J7" s="337">
        <v>16500</v>
      </c>
      <c r="K7" s="337">
        <v>5</v>
      </c>
      <c r="L7" s="337">
        <v>21</v>
      </c>
      <c r="M7" s="338">
        <v>20425</v>
      </c>
    </row>
    <row r="8" spans="1:13" ht="33" customHeight="1">
      <c r="A8" s="339" t="s">
        <v>475</v>
      </c>
      <c r="B8" s="340">
        <f>B9+B10+B11+B12+B13+B14</f>
        <v>139</v>
      </c>
      <c r="C8" s="181">
        <f>C9+C10+C11+C12+C13+C14</f>
        <v>432</v>
      </c>
      <c r="D8" s="181">
        <v>421886</v>
      </c>
      <c r="E8" s="181">
        <f>E9+E10+E11+E12+E13+E14</f>
        <v>134</v>
      </c>
      <c r="F8" s="181">
        <f>F9+F10+F11+F12+F13+F14</f>
        <v>445</v>
      </c>
      <c r="G8" s="181">
        <v>413310</v>
      </c>
      <c r="H8" s="181">
        <f>H9+H10+H11+H12+H14</f>
        <v>76</v>
      </c>
      <c r="I8" s="181">
        <f>I9+I10+I11+I12+I14</f>
        <v>270</v>
      </c>
      <c r="J8" s="181">
        <v>260125</v>
      </c>
      <c r="K8" s="181">
        <f>K9+K10+K11+K12+K14</f>
        <v>73</v>
      </c>
      <c r="L8" s="181">
        <f>L9+L10+L11+L12+L14</f>
        <v>223</v>
      </c>
      <c r="M8" s="341">
        <v>206193</v>
      </c>
    </row>
    <row r="9" spans="1:13" ht="33" customHeight="1">
      <c r="A9" s="342" t="s">
        <v>476</v>
      </c>
      <c r="B9" s="340">
        <v>8</v>
      </c>
      <c r="C9" s="181">
        <v>14</v>
      </c>
      <c r="D9" s="181" t="s">
        <v>477</v>
      </c>
      <c r="E9" s="181">
        <v>8</v>
      </c>
      <c r="F9" s="181">
        <v>13</v>
      </c>
      <c r="G9" s="181" t="s">
        <v>477</v>
      </c>
      <c r="H9" s="181">
        <v>11</v>
      </c>
      <c r="I9" s="181">
        <v>22</v>
      </c>
      <c r="J9" s="181" t="s">
        <v>477</v>
      </c>
      <c r="K9" s="181">
        <v>9</v>
      </c>
      <c r="L9" s="181">
        <v>14</v>
      </c>
      <c r="M9" s="341">
        <v>21840</v>
      </c>
    </row>
    <row r="10" spans="1:13" ht="33" customHeight="1">
      <c r="A10" s="339" t="s">
        <v>478</v>
      </c>
      <c r="B10" s="340">
        <v>76</v>
      </c>
      <c r="C10" s="181">
        <v>242</v>
      </c>
      <c r="D10" s="181" t="s">
        <v>477</v>
      </c>
      <c r="E10" s="181">
        <v>74</v>
      </c>
      <c r="F10" s="181">
        <v>263</v>
      </c>
      <c r="G10" s="181">
        <v>236966</v>
      </c>
      <c r="H10" s="181">
        <v>44</v>
      </c>
      <c r="I10" s="181">
        <v>154</v>
      </c>
      <c r="J10" s="181" t="s">
        <v>477</v>
      </c>
      <c r="K10" s="181">
        <v>44</v>
      </c>
      <c r="L10" s="181">
        <v>139</v>
      </c>
      <c r="M10" s="341">
        <v>103584</v>
      </c>
    </row>
    <row r="11" spans="1:13" ht="33" customHeight="1">
      <c r="A11" s="339" t="s">
        <v>479</v>
      </c>
      <c r="B11" s="340">
        <v>7</v>
      </c>
      <c r="C11" s="181">
        <v>38</v>
      </c>
      <c r="D11" s="181" t="s">
        <v>477</v>
      </c>
      <c r="E11" s="181">
        <v>8</v>
      </c>
      <c r="F11" s="181">
        <v>45</v>
      </c>
      <c r="G11" s="181">
        <v>58723</v>
      </c>
      <c r="H11" s="181">
        <v>1</v>
      </c>
      <c r="I11" s="181">
        <v>10</v>
      </c>
      <c r="J11" s="181" t="s">
        <v>477</v>
      </c>
      <c r="K11" s="181">
        <v>1</v>
      </c>
      <c r="L11" s="181">
        <v>6</v>
      </c>
      <c r="M11" s="341" t="s">
        <v>477</v>
      </c>
    </row>
    <row r="12" spans="1:13" ht="33" customHeight="1">
      <c r="A12" s="342" t="s">
        <v>480</v>
      </c>
      <c r="B12" s="340">
        <v>15</v>
      </c>
      <c r="C12" s="181">
        <v>26</v>
      </c>
      <c r="D12" s="181">
        <v>15540</v>
      </c>
      <c r="E12" s="181">
        <v>14</v>
      </c>
      <c r="F12" s="181">
        <v>23</v>
      </c>
      <c r="G12" s="181">
        <v>12181</v>
      </c>
      <c r="H12" s="181">
        <v>2</v>
      </c>
      <c r="I12" s="181">
        <v>6</v>
      </c>
      <c r="J12" s="181" t="s">
        <v>477</v>
      </c>
      <c r="K12" s="181">
        <v>3</v>
      </c>
      <c r="L12" s="181">
        <v>9</v>
      </c>
      <c r="M12" s="341" t="s">
        <v>477</v>
      </c>
    </row>
    <row r="13" spans="1:13" ht="33" customHeight="1">
      <c r="A13" s="342" t="s">
        <v>481</v>
      </c>
      <c r="B13" s="340">
        <v>1</v>
      </c>
      <c r="C13" s="181">
        <v>4</v>
      </c>
      <c r="D13" s="181" t="s">
        <v>477</v>
      </c>
      <c r="E13" s="181">
        <v>1</v>
      </c>
      <c r="F13" s="181">
        <v>4</v>
      </c>
      <c r="G13" s="181" t="s">
        <v>477</v>
      </c>
      <c r="H13" s="343" t="s">
        <v>336</v>
      </c>
      <c r="I13" s="343" t="s">
        <v>336</v>
      </c>
      <c r="J13" s="343" t="s">
        <v>336</v>
      </c>
      <c r="K13" s="343" t="s">
        <v>336</v>
      </c>
      <c r="L13" s="343" t="s">
        <v>336</v>
      </c>
      <c r="M13" s="344" t="s">
        <v>336</v>
      </c>
    </row>
    <row r="14" spans="1:13" ht="33" customHeight="1" thickBot="1">
      <c r="A14" s="345" t="s">
        <v>482</v>
      </c>
      <c r="B14" s="346">
        <v>32</v>
      </c>
      <c r="C14" s="347">
        <v>108</v>
      </c>
      <c r="D14" s="347" t="s">
        <v>477</v>
      </c>
      <c r="E14" s="347">
        <v>29</v>
      </c>
      <c r="F14" s="347">
        <v>97</v>
      </c>
      <c r="G14" s="347">
        <v>91467</v>
      </c>
      <c r="H14" s="347">
        <v>18</v>
      </c>
      <c r="I14" s="347">
        <v>78</v>
      </c>
      <c r="J14" s="347" t="s">
        <v>483</v>
      </c>
      <c r="K14" s="347">
        <v>16</v>
      </c>
      <c r="L14" s="347">
        <v>55</v>
      </c>
      <c r="M14" s="348">
        <v>59089</v>
      </c>
    </row>
    <row r="15" spans="1:13" ht="18.600000000000001" thickBo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24" customHeight="1">
      <c r="A16" s="1458"/>
      <c r="B16" s="1224" t="s">
        <v>484</v>
      </c>
      <c r="C16" s="1225"/>
      <c r="D16" s="1225"/>
      <c r="E16" s="1254" t="s">
        <v>484</v>
      </c>
      <c r="F16" s="1254"/>
      <c r="G16" s="1255"/>
      <c r="H16" s="20"/>
      <c r="I16" s="20"/>
      <c r="J16" s="20"/>
      <c r="K16" s="20"/>
      <c r="L16" s="20"/>
      <c r="M16" s="20"/>
    </row>
    <row r="17" spans="1:13" ht="24" customHeight="1">
      <c r="A17" s="1459"/>
      <c r="B17" s="1461" t="s">
        <v>485</v>
      </c>
      <c r="C17" s="1135"/>
      <c r="D17" s="1135"/>
      <c r="E17" s="1462" t="s">
        <v>458</v>
      </c>
      <c r="F17" s="1462"/>
      <c r="G17" s="1463"/>
      <c r="H17" s="20"/>
      <c r="I17" s="20"/>
      <c r="J17" s="20"/>
      <c r="K17" s="20"/>
      <c r="L17" s="20"/>
      <c r="M17" s="20"/>
    </row>
    <row r="18" spans="1:13" ht="24" customHeight="1" thickBot="1">
      <c r="A18" s="1460"/>
      <c r="B18" s="792" t="s">
        <v>472</v>
      </c>
      <c r="C18" s="736" t="s">
        <v>444</v>
      </c>
      <c r="D18" s="736" t="s">
        <v>473</v>
      </c>
      <c r="E18" s="349" t="s">
        <v>472</v>
      </c>
      <c r="F18" s="349" t="s">
        <v>444</v>
      </c>
      <c r="G18" s="350" t="s">
        <v>473</v>
      </c>
      <c r="H18" s="20"/>
      <c r="I18" s="20"/>
      <c r="J18" s="20"/>
      <c r="K18" s="20"/>
      <c r="L18" s="20"/>
      <c r="M18" s="20"/>
    </row>
    <row r="19" spans="1:13" ht="31.2" customHeight="1" thickTop="1" thickBot="1">
      <c r="A19" s="331" t="s">
        <v>159</v>
      </c>
      <c r="B19" s="351">
        <f>B20+B21</f>
        <v>201</v>
      </c>
      <c r="C19" s="352">
        <f>C20+C21</f>
        <v>694</v>
      </c>
      <c r="D19" s="352">
        <f>D20+D21</f>
        <v>596794</v>
      </c>
      <c r="E19" s="353">
        <f>E20+E21</f>
        <v>137</v>
      </c>
      <c r="F19" s="353">
        <f>F20+F21</f>
        <v>477</v>
      </c>
      <c r="G19" s="354">
        <v>437622</v>
      </c>
      <c r="H19" s="20"/>
      <c r="I19" s="20"/>
      <c r="J19" s="20"/>
      <c r="K19" s="20"/>
      <c r="L19" s="20"/>
      <c r="M19" s="20"/>
    </row>
    <row r="20" spans="1:13" ht="31.2" customHeight="1">
      <c r="A20" s="335" t="s">
        <v>474</v>
      </c>
      <c r="B20" s="355">
        <v>10</v>
      </c>
      <c r="C20" s="356">
        <v>47</v>
      </c>
      <c r="D20" s="356">
        <v>30450</v>
      </c>
      <c r="E20" s="357">
        <v>8</v>
      </c>
      <c r="F20" s="357">
        <v>37</v>
      </c>
      <c r="G20" s="358">
        <v>36423</v>
      </c>
      <c r="H20" s="20"/>
      <c r="I20" s="20"/>
      <c r="J20" s="20"/>
      <c r="K20" s="20"/>
      <c r="L20" s="20"/>
      <c r="M20" s="20"/>
    </row>
    <row r="21" spans="1:13" ht="31.2" customHeight="1">
      <c r="A21" s="339" t="s">
        <v>475</v>
      </c>
      <c r="B21" s="359">
        <f>SUM(B22:B27)</f>
        <v>191</v>
      </c>
      <c r="C21" s="360">
        <f>SUM(C22:C27)</f>
        <v>647</v>
      </c>
      <c r="D21" s="360">
        <v>566344</v>
      </c>
      <c r="E21" s="361">
        <f>SUM(E22:E27)</f>
        <v>129</v>
      </c>
      <c r="F21" s="361">
        <f>SUM(F22:F27)</f>
        <v>440</v>
      </c>
      <c r="G21" s="362">
        <v>566344</v>
      </c>
      <c r="H21" s="20"/>
      <c r="I21" s="20"/>
      <c r="J21" s="20"/>
      <c r="K21" s="20"/>
      <c r="L21" s="20"/>
      <c r="M21" s="20"/>
    </row>
    <row r="22" spans="1:13" ht="42.6" customHeight="1">
      <c r="A22" s="342" t="s">
        <v>476</v>
      </c>
      <c r="B22" s="359">
        <v>14</v>
      </c>
      <c r="C22" s="360">
        <v>21</v>
      </c>
      <c r="D22" s="360">
        <v>12559</v>
      </c>
      <c r="E22" s="361">
        <v>9</v>
      </c>
      <c r="F22" s="361">
        <v>15</v>
      </c>
      <c r="G22" s="362">
        <v>5153</v>
      </c>
      <c r="H22" s="20"/>
      <c r="I22" s="20"/>
      <c r="J22" s="20"/>
      <c r="K22" s="20"/>
      <c r="L22" s="20"/>
      <c r="M22" s="20"/>
    </row>
    <row r="23" spans="1:13" ht="31.2" customHeight="1">
      <c r="A23" s="339" t="s">
        <v>478</v>
      </c>
      <c r="B23" s="359">
        <v>105</v>
      </c>
      <c r="C23" s="360">
        <v>380</v>
      </c>
      <c r="D23" s="360">
        <v>300344</v>
      </c>
      <c r="E23" s="361">
        <v>63</v>
      </c>
      <c r="F23" s="361">
        <v>224</v>
      </c>
      <c r="G23" s="362">
        <v>185018</v>
      </c>
      <c r="H23" s="20"/>
      <c r="I23" s="20"/>
      <c r="J23" s="20"/>
      <c r="K23" s="20"/>
      <c r="L23" s="20"/>
      <c r="M23" s="20"/>
    </row>
    <row r="24" spans="1:13" ht="31.2" customHeight="1">
      <c r="A24" s="339" t="s">
        <v>479</v>
      </c>
      <c r="B24" s="359">
        <v>10</v>
      </c>
      <c r="C24" s="360">
        <v>63</v>
      </c>
      <c r="D24" s="360">
        <v>64107</v>
      </c>
      <c r="E24" s="361">
        <v>9</v>
      </c>
      <c r="F24" s="361">
        <v>57</v>
      </c>
      <c r="G24" s="362">
        <v>50667</v>
      </c>
      <c r="H24" s="20"/>
      <c r="I24" s="20"/>
      <c r="J24" s="20"/>
      <c r="K24" s="20"/>
      <c r="L24" s="20"/>
      <c r="M24" s="20"/>
    </row>
    <row r="25" spans="1:13" ht="40.799999999999997" customHeight="1">
      <c r="A25" s="342" t="s">
        <v>480</v>
      </c>
      <c r="B25" s="359">
        <v>12</v>
      </c>
      <c r="C25" s="360">
        <v>23</v>
      </c>
      <c r="D25" s="360">
        <v>11610</v>
      </c>
      <c r="E25" s="361">
        <f>5+2+2</f>
        <v>9</v>
      </c>
      <c r="F25" s="361">
        <f>10+3+3</f>
        <v>16</v>
      </c>
      <c r="G25" s="362">
        <v>6809</v>
      </c>
      <c r="H25" s="20"/>
      <c r="I25" s="20"/>
      <c r="J25" s="20"/>
      <c r="K25" s="20"/>
      <c r="L25" s="20"/>
      <c r="M25" s="20"/>
    </row>
    <row r="26" spans="1:13" ht="31.2" customHeight="1">
      <c r="A26" s="342" t="s">
        <v>481</v>
      </c>
      <c r="B26" s="363">
        <v>1</v>
      </c>
      <c r="C26" s="364">
        <v>4</v>
      </c>
      <c r="D26" s="360" t="s">
        <v>477</v>
      </c>
      <c r="E26" s="365">
        <v>1</v>
      </c>
      <c r="F26" s="365">
        <v>4</v>
      </c>
      <c r="G26" s="362" t="s">
        <v>477</v>
      </c>
      <c r="H26" s="20"/>
      <c r="I26" s="20"/>
      <c r="J26" s="20"/>
      <c r="K26" s="20"/>
      <c r="L26" s="20"/>
      <c r="M26" s="20"/>
    </row>
    <row r="27" spans="1:13" ht="31.2" customHeight="1" thickBot="1">
      <c r="A27" s="345" t="s">
        <v>482</v>
      </c>
      <c r="B27" s="366">
        <v>49</v>
      </c>
      <c r="C27" s="367">
        <v>156</v>
      </c>
      <c r="D27" s="367" t="s">
        <v>477</v>
      </c>
      <c r="E27" s="368">
        <f>34-2-2+8</f>
        <v>38</v>
      </c>
      <c r="F27" s="368">
        <f>106-3-3+24</f>
        <v>124</v>
      </c>
      <c r="G27" s="369" t="s">
        <v>477</v>
      </c>
      <c r="H27" s="20"/>
      <c r="I27" s="20"/>
      <c r="J27" s="20"/>
      <c r="K27" s="20"/>
      <c r="L27" s="20"/>
      <c r="M27" s="20"/>
    </row>
    <row r="28" spans="1:13" ht="24.6" customHeight="1">
      <c r="A28" s="20"/>
      <c r="B28" s="20"/>
      <c r="C28" s="20"/>
      <c r="D28" s="20"/>
      <c r="E28" s="20"/>
      <c r="F28" s="20"/>
      <c r="G28" s="248" t="s">
        <v>486</v>
      </c>
      <c r="H28" s="20"/>
      <c r="I28" s="20"/>
      <c r="J28" s="20"/>
      <c r="K28" s="20"/>
      <c r="L28" s="20"/>
      <c r="M28" s="20"/>
    </row>
    <row r="29" spans="1:13">
      <c r="A29" s="249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</row>
  </sheetData>
  <mergeCells count="12">
    <mergeCell ref="A3:A5"/>
    <mergeCell ref="B3:G3"/>
    <mergeCell ref="H3:M3"/>
    <mergeCell ref="B4:D4"/>
    <mergeCell ref="E4:G4"/>
    <mergeCell ref="H4:J4"/>
    <mergeCell ref="K4:M4"/>
    <mergeCell ref="A16:A18"/>
    <mergeCell ref="B16:D16"/>
    <mergeCell ref="E16:G16"/>
    <mergeCell ref="B17:D17"/>
    <mergeCell ref="E17:G17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175F-0063-4C26-90BA-EE8858689CCD}">
  <sheetPr codeName="Sheet15"/>
  <dimension ref="A1:J39"/>
  <sheetViews>
    <sheetView view="pageLayout" topLeftCell="A6" zoomScaleNormal="100" workbookViewId="0">
      <selection activeCell="E45" sqref="E45"/>
    </sheetView>
  </sheetViews>
  <sheetFormatPr defaultRowHeight="18"/>
  <cols>
    <col min="1" max="1" width="32" customWidth="1"/>
    <col min="2" max="3" width="13.8984375" customWidth="1"/>
    <col min="4" max="4" width="15.296875" customWidth="1"/>
    <col min="5" max="7" width="13.8984375" customWidth="1"/>
  </cols>
  <sheetData>
    <row r="1" spans="1:10" ht="24.6" customHeight="1">
      <c r="A1" s="19" t="s">
        <v>488</v>
      </c>
      <c r="B1" s="20"/>
      <c r="C1" s="20"/>
      <c r="D1" s="20"/>
      <c r="E1" s="20"/>
      <c r="F1" s="20"/>
      <c r="G1" s="20"/>
      <c r="H1" s="18"/>
      <c r="I1" s="18"/>
      <c r="J1" s="18"/>
    </row>
    <row r="2" spans="1:10" ht="24.6" customHeight="1" thickBot="1">
      <c r="A2" s="20" t="s">
        <v>489</v>
      </c>
      <c r="B2" s="20"/>
      <c r="C2" s="20"/>
      <c r="D2" s="248" t="s">
        <v>497</v>
      </c>
      <c r="E2" s="20"/>
      <c r="F2" s="20"/>
      <c r="G2" s="20"/>
      <c r="H2" s="18"/>
      <c r="I2" s="18"/>
      <c r="J2" s="18"/>
    </row>
    <row r="3" spans="1:10" ht="31.2" customHeight="1" thickBot="1">
      <c r="A3" s="885"/>
      <c r="B3" s="886" t="s">
        <v>490</v>
      </c>
      <c r="C3" s="887" t="s">
        <v>444</v>
      </c>
      <c r="D3" s="888" t="s">
        <v>491</v>
      </c>
      <c r="E3" s="20"/>
      <c r="F3" s="20"/>
      <c r="G3" s="20"/>
      <c r="H3" s="18"/>
      <c r="I3" s="18"/>
      <c r="J3" s="18"/>
    </row>
    <row r="4" spans="1:10" ht="24.6" customHeight="1" thickTop="1">
      <c r="A4" s="889" t="s">
        <v>492</v>
      </c>
      <c r="B4" s="890">
        <v>27</v>
      </c>
      <c r="C4" s="891">
        <v>650</v>
      </c>
      <c r="D4" s="892">
        <v>1075684</v>
      </c>
      <c r="E4" s="20"/>
      <c r="F4" s="20"/>
      <c r="G4" s="20"/>
      <c r="H4" s="18"/>
      <c r="I4" s="18"/>
      <c r="J4" s="18"/>
    </row>
    <row r="5" spans="1:10" ht="24.6" customHeight="1">
      <c r="A5" s="889" t="s">
        <v>493</v>
      </c>
      <c r="B5" s="890">
        <v>25</v>
      </c>
      <c r="C5" s="891">
        <v>653</v>
      </c>
      <c r="D5" s="892">
        <v>845267</v>
      </c>
      <c r="E5" s="20"/>
      <c r="F5" s="20"/>
      <c r="G5" s="20"/>
      <c r="H5" s="18"/>
      <c r="I5" s="18"/>
      <c r="J5" s="18"/>
    </row>
    <row r="6" spans="1:10" ht="24.6" customHeight="1">
      <c r="A6" s="893" t="s">
        <v>458</v>
      </c>
      <c r="B6" s="894">
        <v>25</v>
      </c>
      <c r="C6" s="895">
        <v>671</v>
      </c>
      <c r="D6" s="896">
        <v>850186</v>
      </c>
      <c r="E6" s="20"/>
      <c r="F6" s="20"/>
      <c r="G6" s="20"/>
      <c r="H6" s="18"/>
      <c r="I6" s="18"/>
      <c r="J6" s="18"/>
    </row>
    <row r="7" spans="1:10" ht="24.6" customHeight="1">
      <c r="A7" s="897" t="s">
        <v>494</v>
      </c>
      <c r="B7" s="898">
        <v>23</v>
      </c>
      <c r="C7" s="899">
        <v>583</v>
      </c>
      <c r="D7" s="896">
        <v>830511</v>
      </c>
      <c r="E7" s="20"/>
      <c r="F7" s="20"/>
      <c r="G7" s="20"/>
      <c r="H7" s="18"/>
      <c r="I7" s="18"/>
      <c r="J7" s="18"/>
    </row>
    <row r="8" spans="1:10" ht="24.6" customHeight="1">
      <c r="A8" s="900" t="s">
        <v>495</v>
      </c>
      <c r="B8" s="901">
        <v>19</v>
      </c>
      <c r="C8" s="902">
        <v>576</v>
      </c>
      <c r="D8" s="903">
        <v>914814</v>
      </c>
      <c r="E8" s="20"/>
      <c r="F8" s="20"/>
      <c r="G8" s="20"/>
      <c r="H8" s="18"/>
      <c r="I8" s="18"/>
      <c r="J8" s="18"/>
    </row>
    <row r="9" spans="1:10" ht="24.6" customHeight="1">
      <c r="A9" s="893" t="s">
        <v>496</v>
      </c>
      <c r="B9" s="904">
        <v>16</v>
      </c>
      <c r="C9" s="895">
        <v>468</v>
      </c>
      <c r="D9" s="905">
        <v>876951</v>
      </c>
      <c r="E9" s="20"/>
      <c r="F9" s="20"/>
      <c r="G9" s="20"/>
      <c r="H9" s="18"/>
      <c r="I9" s="18"/>
      <c r="J9" s="18"/>
    </row>
    <row r="10" spans="1:10" ht="24.6" customHeight="1" thickBot="1">
      <c r="A10" s="906" t="s">
        <v>117</v>
      </c>
      <c r="B10" s="907">
        <v>14</v>
      </c>
      <c r="C10" s="908">
        <v>586</v>
      </c>
      <c r="D10" s="909">
        <v>961108</v>
      </c>
      <c r="E10" s="20"/>
      <c r="F10" s="20"/>
      <c r="G10" s="20"/>
      <c r="H10" s="18"/>
      <c r="I10" s="18"/>
      <c r="J10" s="18"/>
    </row>
    <row r="11" spans="1:10" ht="24.6" customHeight="1">
      <c r="A11" s="1466" t="s">
        <v>498</v>
      </c>
      <c r="B11" s="1466"/>
      <c r="C11" s="1466"/>
      <c r="D11" s="1466"/>
      <c r="E11" s="1466"/>
      <c r="F11" s="1466"/>
      <c r="G11" s="1466"/>
      <c r="H11" s="18"/>
      <c r="I11" s="18"/>
      <c r="J11" s="18"/>
    </row>
    <row r="12" spans="1:10" ht="24.6" customHeight="1" thickBot="1">
      <c r="A12" s="20"/>
      <c r="B12" s="20"/>
      <c r="C12" s="20"/>
      <c r="D12" s="20"/>
      <c r="E12" s="20"/>
      <c r="F12" s="20"/>
      <c r="G12" s="20"/>
      <c r="H12" s="18"/>
      <c r="I12" s="18"/>
      <c r="J12" s="18"/>
    </row>
    <row r="13" spans="1:10" ht="34.200000000000003" customHeight="1" thickBot="1">
      <c r="A13" s="404" t="s">
        <v>440</v>
      </c>
      <c r="B13" s="849" t="s">
        <v>443</v>
      </c>
      <c r="C13" s="431" t="s">
        <v>499</v>
      </c>
      <c r="D13" s="910" t="s">
        <v>500</v>
      </c>
      <c r="E13" s="910" t="s">
        <v>501</v>
      </c>
      <c r="F13" s="910" t="s">
        <v>502</v>
      </c>
      <c r="G13" s="911" t="s">
        <v>503</v>
      </c>
      <c r="H13" s="18"/>
      <c r="I13" s="18"/>
      <c r="J13" s="18"/>
    </row>
    <row r="14" spans="1:10" ht="24.6" customHeight="1" thickTop="1">
      <c r="A14" s="321" t="s">
        <v>504</v>
      </c>
      <c r="B14" s="772">
        <v>1</v>
      </c>
      <c r="C14" s="395">
        <v>6</v>
      </c>
      <c r="D14" s="384" t="s">
        <v>505</v>
      </c>
      <c r="E14" s="384" t="s">
        <v>505</v>
      </c>
      <c r="F14" s="384" t="s">
        <v>505</v>
      </c>
      <c r="G14" s="912" t="s">
        <v>505</v>
      </c>
      <c r="H14" s="18"/>
      <c r="I14" s="18"/>
      <c r="J14" s="18"/>
    </row>
    <row r="15" spans="1:10" ht="24.6" customHeight="1">
      <c r="A15" s="47" t="s">
        <v>506</v>
      </c>
      <c r="B15" s="768">
        <v>8</v>
      </c>
      <c r="C15" s="396">
        <v>79</v>
      </c>
      <c r="D15" s="388">
        <v>156362</v>
      </c>
      <c r="E15" s="778">
        <v>19537</v>
      </c>
      <c r="F15" s="778">
        <v>95805</v>
      </c>
      <c r="G15" s="779">
        <v>56199</v>
      </c>
      <c r="H15" s="18"/>
      <c r="I15" s="18"/>
      <c r="J15" s="18"/>
    </row>
    <row r="16" spans="1:10" ht="24.6" customHeight="1">
      <c r="A16" s="47" t="s">
        <v>507</v>
      </c>
      <c r="B16" s="768" t="s">
        <v>239</v>
      </c>
      <c r="C16" s="731" t="s">
        <v>239</v>
      </c>
      <c r="D16" s="396" t="s">
        <v>239</v>
      </c>
      <c r="E16" s="396" t="s">
        <v>239</v>
      </c>
      <c r="F16" s="396" t="s">
        <v>239</v>
      </c>
      <c r="G16" s="913" t="s">
        <v>239</v>
      </c>
      <c r="H16" s="18"/>
      <c r="I16" s="18"/>
      <c r="J16" s="18"/>
    </row>
    <row r="17" spans="1:10" ht="24.6" customHeight="1">
      <c r="A17" s="47" t="s">
        <v>508</v>
      </c>
      <c r="B17" s="768" t="s">
        <v>239</v>
      </c>
      <c r="C17" s="396" t="s">
        <v>239</v>
      </c>
      <c r="D17" s="396" t="s">
        <v>239</v>
      </c>
      <c r="E17" s="396" t="s">
        <v>239</v>
      </c>
      <c r="F17" s="396" t="s">
        <v>239</v>
      </c>
      <c r="G17" s="913" t="s">
        <v>239</v>
      </c>
      <c r="H17" s="18"/>
      <c r="I17" s="18"/>
      <c r="J17" s="18"/>
    </row>
    <row r="18" spans="1:10" ht="24.6" customHeight="1">
      <c r="A18" s="47" t="s">
        <v>509</v>
      </c>
      <c r="B18" s="768" t="s">
        <v>239</v>
      </c>
      <c r="C18" s="396" t="s">
        <v>239</v>
      </c>
      <c r="D18" s="396" t="s">
        <v>239</v>
      </c>
      <c r="E18" s="396" t="s">
        <v>239</v>
      </c>
      <c r="F18" s="396" t="s">
        <v>239</v>
      </c>
      <c r="G18" s="913" t="s">
        <v>239</v>
      </c>
      <c r="H18" s="18"/>
      <c r="I18" s="18"/>
      <c r="J18" s="18"/>
    </row>
    <row r="19" spans="1:10" ht="24.6" customHeight="1">
      <c r="A19" s="47" t="s">
        <v>510</v>
      </c>
      <c r="B19" s="768" t="s">
        <v>239</v>
      </c>
      <c r="C19" s="396" t="s">
        <v>239</v>
      </c>
      <c r="D19" s="396" t="s">
        <v>239</v>
      </c>
      <c r="E19" s="396" t="s">
        <v>239</v>
      </c>
      <c r="F19" s="396" t="s">
        <v>239</v>
      </c>
      <c r="G19" s="913" t="s">
        <v>239</v>
      </c>
      <c r="H19" s="18"/>
      <c r="I19" s="18"/>
      <c r="J19" s="18"/>
    </row>
    <row r="20" spans="1:10" ht="24.6" customHeight="1">
      <c r="A20" s="47" t="s">
        <v>511</v>
      </c>
      <c r="B20" s="768" t="s">
        <v>239</v>
      </c>
      <c r="C20" s="396" t="s">
        <v>239</v>
      </c>
      <c r="D20" s="396" t="s">
        <v>239</v>
      </c>
      <c r="E20" s="396" t="s">
        <v>239</v>
      </c>
      <c r="F20" s="396" t="s">
        <v>239</v>
      </c>
      <c r="G20" s="913" t="s">
        <v>239</v>
      </c>
      <c r="H20" s="18"/>
      <c r="I20" s="18"/>
      <c r="J20" s="18"/>
    </row>
    <row r="21" spans="1:10" ht="24.6" customHeight="1">
      <c r="A21" s="47" t="s">
        <v>512</v>
      </c>
      <c r="B21" s="768" t="s">
        <v>239</v>
      </c>
      <c r="C21" s="396" t="s">
        <v>239</v>
      </c>
      <c r="D21" s="396" t="s">
        <v>239</v>
      </c>
      <c r="E21" s="396" t="s">
        <v>239</v>
      </c>
      <c r="F21" s="396" t="s">
        <v>239</v>
      </c>
      <c r="G21" s="913" t="s">
        <v>239</v>
      </c>
      <c r="H21" s="18"/>
      <c r="I21" s="18"/>
      <c r="J21" s="18"/>
    </row>
    <row r="22" spans="1:10" ht="24.6" customHeight="1">
      <c r="A22" s="47" t="s">
        <v>513</v>
      </c>
      <c r="B22" s="768" t="s">
        <v>239</v>
      </c>
      <c r="C22" s="396" t="s">
        <v>239</v>
      </c>
      <c r="D22" s="396" t="s">
        <v>239</v>
      </c>
      <c r="E22" s="396" t="s">
        <v>239</v>
      </c>
      <c r="F22" s="396" t="s">
        <v>239</v>
      </c>
      <c r="G22" s="913" t="s">
        <v>239</v>
      </c>
      <c r="H22" s="18"/>
      <c r="I22" s="18"/>
      <c r="J22" s="18"/>
    </row>
    <row r="23" spans="1:10" ht="24.6" customHeight="1">
      <c r="A23" s="47" t="s">
        <v>514</v>
      </c>
      <c r="B23" s="768">
        <v>1</v>
      </c>
      <c r="C23" s="396">
        <v>34</v>
      </c>
      <c r="D23" s="388" t="s">
        <v>505</v>
      </c>
      <c r="E23" s="388" t="s">
        <v>505</v>
      </c>
      <c r="F23" s="388" t="s">
        <v>505</v>
      </c>
      <c r="G23" s="913" t="s">
        <v>505</v>
      </c>
      <c r="H23" s="18"/>
      <c r="I23" s="18"/>
      <c r="J23" s="18"/>
    </row>
    <row r="24" spans="1:10" ht="24.6" customHeight="1">
      <c r="A24" s="47" t="s">
        <v>515</v>
      </c>
      <c r="B24" s="768" t="s">
        <v>239</v>
      </c>
      <c r="C24" s="396" t="s">
        <v>239</v>
      </c>
      <c r="D24" s="396" t="s">
        <v>239</v>
      </c>
      <c r="E24" s="396" t="s">
        <v>239</v>
      </c>
      <c r="F24" s="396" t="s">
        <v>239</v>
      </c>
      <c r="G24" s="913" t="s">
        <v>239</v>
      </c>
      <c r="H24" s="18"/>
      <c r="I24" s="18"/>
      <c r="J24" s="18"/>
    </row>
    <row r="25" spans="1:10" ht="24.6" customHeight="1">
      <c r="A25" s="47" t="s">
        <v>516</v>
      </c>
      <c r="B25" s="768" t="s">
        <v>239</v>
      </c>
      <c r="C25" s="396" t="s">
        <v>239</v>
      </c>
      <c r="D25" s="396" t="s">
        <v>239</v>
      </c>
      <c r="E25" s="396" t="s">
        <v>239</v>
      </c>
      <c r="F25" s="396" t="s">
        <v>239</v>
      </c>
      <c r="G25" s="913" t="s">
        <v>239</v>
      </c>
      <c r="H25" s="18"/>
      <c r="I25" s="18"/>
      <c r="J25" s="18"/>
    </row>
    <row r="26" spans="1:10" ht="24.6" customHeight="1">
      <c r="A26" s="47" t="s">
        <v>517</v>
      </c>
      <c r="B26" s="768" t="s">
        <v>239</v>
      </c>
      <c r="C26" s="396" t="s">
        <v>239</v>
      </c>
      <c r="D26" s="396" t="s">
        <v>239</v>
      </c>
      <c r="E26" s="396" t="s">
        <v>239</v>
      </c>
      <c r="F26" s="396" t="s">
        <v>239</v>
      </c>
      <c r="G26" s="913" t="s">
        <v>239</v>
      </c>
      <c r="H26" s="18"/>
      <c r="I26" s="18"/>
      <c r="J26" s="18"/>
    </row>
    <row r="27" spans="1:10" ht="24.6" customHeight="1">
      <c r="A27" s="47" t="s">
        <v>518</v>
      </c>
      <c r="B27" s="768" t="s">
        <v>239</v>
      </c>
      <c r="C27" s="396" t="s">
        <v>239</v>
      </c>
      <c r="D27" s="396" t="s">
        <v>239</v>
      </c>
      <c r="E27" s="396" t="s">
        <v>239</v>
      </c>
      <c r="F27" s="396" t="s">
        <v>239</v>
      </c>
      <c r="G27" s="913" t="s">
        <v>239</v>
      </c>
      <c r="H27" s="18"/>
      <c r="I27" s="18"/>
      <c r="J27" s="18"/>
    </row>
    <row r="28" spans="1:10" ht="24.6" customHeight="1">
      <c r="A28" s="47" t="s">
        <v>519</v>
      </c>
      <c r="B28" s="768" t="s">
        <v>239</v>
      </c>
      <c r="C28" s="396" t="s">
        <v>239</v>
      </c>
      <c r="D28" s="396" t="s">
        <v>239</v>
      </c>
      <c r="E28" s="396" t="s">
        <v>239</v>
      </c>
      <c r="F28" s="396" t="s">
        <v>239</v>
      </c>
      <c r="G28" s="913" t="s">
        <v>239</v>
      </c>
      <c r="H28" s="18"/>
      <c r="I28" s="18"/>
      <c r="J28" s="18"/>
    </row>
    <row r="29" spans="1:10" ht="24.6" customHeight="1">
      <c r="A29" s="47" t="s">
        <v>520</v>
      </c>
      <c r="B29" s="768">
        <v>1</v>
      </c>
      <c r="C29" s="396">
        <v>39</v>
      </c>
      <c r="D29" s="388" t="s">
        <v>505</v>
      </c>
      <c r="E29" s="388" t="s">
        <v>505</v>
      </c>
      <c r="F29" s="388" t="s">
        <v>505</v>
      </c>
      <c r="G29" s="913" t="s">
        <v>505</v>
      </c>
      <c r="H29" s="18"/>
      <c r="I29" s="18"/>
      <c r="J29" s="18"/>
    </row>
    <row r="30" spans="1:10" ht="24.6" customHeight="1">
      <c r="A30" s="47" t="s">
        <v>521</v>
      </c>
      <c r="B30" s="768" t="s">
        <v>239</v>
      </c>
      <c r="C30" s="396" t="s">
        <v>239</v>
      </c>
      <c r="D30" s="396" t="s">
        <v>239</v>
      </c>
      <c r="E30" s="396" t="s">
        <v>239</v>
      </c>
      <c r="F30" s="396" t="s">
        <v>239</v>
      </c>
      <c r="G30" s="913" t="s">
        <v>239</v>
      </c>
      <c r="H30" s="18"/>
      <c r="I30" s="18"/>
      <c r="J30" s="18"/>
    </row>
    <row r="31" spans="1:10" ht="24.6" customHeight="1">
      <c r="A31" s="47" t="s">
        <v>522</v>
      </c>
      <c r="B31" s="768" t="s">
        <v>239</v>
      </c>
      <c r="C31" s="396" t="s">
        <v>239</v>
      </c>
      <c r="D31" s="396" t="s">
        <v>239</v>
      </c>
      <c r="E31" s="396" t="s">
        <v>239</v>
      </c>
      <c r="F31" s="396" t="s">
        <v>239</v>
      </c>
      <c r="G31" s="913" t="s">
        <v>239</v>
      </c>
      <c r="H31" s="18"/>
      <c r="I31" s="18"/>
      <c r="J31" s="18"/>
    </row>
    <row r="32" spans="1:10" ht="24.6" customHeight="1">
      <c r="A32" s="47" t="s">
        <v>523</v>
      </c>
      <c r="B32" s="768">
        <v>2</v>
      </c>
      <c r="C32" s="396">
        <v>290</v>
      </c>
      <c r="D32" s="388" t="s">
        <v>505</v>
      </c>
      <c r="E32" s="388" t="s">
        <v>505</v>
      </c>
      <c r="F32" s="388" t="s">
        <v>505</v>
      </c>
      <c r="G32" s="779" t="s">
        <v>505</v>
      </c>
      <c r="H32" s="18"/>
      <c r="I32" s="18"/>
      <c r="J32" s="18"/>
    </row>
    <row r="33" spans="1:10" ht="24.6" customHeight="1">
      <c r="A33" s="47" t="s">
        <v>524</v>
      </c>
      <c r="B33" s="768">
        <v>1</v>
      </c>
      <c r="C33" s="396">
        <v>8</v>
      </c>
      <c r="D33" s="388" t="s">
        <v>505</v>
      </c>
      <c r="E33" s="388" t="s">
        <v>505</v>
      </c>
      <c r="F33" s="388" t="s">
        <v>505</v>
      </c>
      <c r="G33" s="913" t="s">
        <v>239</v>
      </c>
      <c r="H33" s="18"/>
      <c r="I33" s="18"/>
      <c r="J33" s="18"/>
    </row>
    <row r="34" spans="1:10" ht="24.6" customHeight="1">
      <c r="A34" s="47" t="s">
        <v>525</v>
      </c>
      <c r="B34" s="768" t="s">
        <v>239</v>
      </c>
      <c r="C34" s="396" t="s">
        <v>239</v>
      </c>
      <c r="D34" s="396" t="s">
        <v>239</v>
      </c>
      <c r="E34" s="396" t="s">
        <v>239</v>
      </c>
      <c r="F34" s="396" t="s">
        <v>239</v>
      </c>
      <c r="G34" s="913" t="s">
        <v>239</v>
      </c>
      <c r="H34" s="18"/>
      <c r="I34" s="18"/>
      <c r="J34" s="18"/>
    </row>
    <row r="35" spans="1:10" ht="24.6" customHeight="1">
      <c r="A35" s="47" t="s">
        <v>526</v>
      </c>
      <c r="B35" s="768" t="s">
        <v>239</v>
      </c>
      <c r="C35" s="396" t="s">
        <v>239</v>
      </c>
      <c r="D35" s="396" t="s">
        <v>239</v>
      </c>
      <c r="E35" s="396" t="s">
        <v>239</v>
      </c>
      <c r="F35" s="396" t="s">
        <v>239</v>
      </c>
      <c r="G35" s="913" t="s">
        <v>239</v>
      </c>
      <c r="H35" s="18"/>
      <c r="I35" s="18"/>
      <c r="J35" s="18"/>
    </row>
    <row r="36" spans="1:10" ht="24.6" customHeight="1">
      <c r="A36" s="47" t="s">
        <v>527</v>
      </c>
      <c r="B36" s="768">
        <v>1</v>
      </c>
      <c r="C36" s="396">
        <v>6</v>
      </c>
      <c r="D36" s="388" t="s">
        <v>505</v>
      </c>
      <c r="E36" s="388" t="s">
        <v>505</v>
      </c>
      <c r="F36" s="388" t="s">
        <v>505</v>
      </c>
      <c r="G36" s="913" t="s">
        <v>505</v>
      </c>
      <c r="H36" s="18"/>
      <c r="I36" s="18"/>
      <c r="J36" s="18"/>
    </row>
    <row r="37" spans="1:10" ht="24.6" customHeight="1" thickBot="1">
      <c r="A37" s="55" t="s">
        <v>528</v>
      </c>
      <c r="B37" s="219" t="s">
        <v>239</v>
      </c>
      <c r="C37" s="221" t="s">
        <v>239</v>
      </c>
      <c r="D37" s="221" t="s">
        <v>239</v>
      </c>
      <c r="E37" s="221" t="s">
        <v>239</v>
      </c>
      <c r="F37" s="221" t="s">
        <v>239</v>
      </c>
      <c r="G37" s="914" t="s">
        <v>239</v>
      </c>
      <c r="H37" s="18"/>
      <c r="I37" s="18"/>
      <c r="J37" s="18"/>
    </row>
    <row r="38" spans="1:10" ht="24.6" customHeight="1">
      <c r="A38" s="20" t="s">
        <v>529</v>
      </c>
      <c r="B38" s="20"/>
      <c r="C38" s="20"/>
      <c r="D38" s="20"/>
      <c r="E38" s="20"/>
      <c r="F38" s="20"/>
      <c r="G38" s="20"/>
      <c r="H38" s="18"/>
      <c r="I38" s="18"/>
      <c r="J38" s="18"/>
    </row>
    <row r="39" spans="1:10">
      <c r="A39" s="249"/>
      <c r="B39" s="249"/>
      <c r="C39" s="249"/>
      <c r="D39" s="249"/>
      <c r="E39" s="249"/>
      <c r="F39" s="249"/>
      <c r="G39" s="249"/>
    </row>
  </sheetData>
  <mergeCells count="1">
    <mergeCell ref="A11:G11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C051-96E4-4423-A076-6D553EC7B318}">
  <sheetPr codeName="Sheet16"/>
  <dimension ref="A1:I31"/>
  <sheetViews>
    <sheetView view="pageLayout" topLeftCell="A10" zoomScaleNormal="100" workbookViewId="0">
      <selection activeCell="E45" sqref="E45"/>
    </sheetView>
  </sheetViews>
  <sheetFormatPr defaultRowHeight="18"/>
  <cols>
    <col min="1" max="1" width="8.3984375" customWidth="1"/>
    <col min="2" max="9" width="13.59765625" customWidth="1"/>
  </cols>
  <sheetData>
    <row r="1" spans="1:9" ht="24" customHeight="1">
      <c r="A1" s="19" t="s">
        <v>530</v>
      </c>
      <c r="B1" s="394"/>
      <c r="C1" s="20"/>
      <c r="D1" s="20"/>
      <c r="E1" s="20"/>
      <c r="F1" s="20"/>
      <c r="G1" s="20"/>
      <c r="H1" s="20"/>
      <c r="I1" s="20"/>
    </row>
    <row r="2" spans="1:9" ht="24" customHeight="1" thickBot="1">
      <c r="A2" s="20" t="s">
        <v>531</v>
      </c>
      <c r="B2" s="20"/>
      <c r="C2" s="20"/>
      <c r="D2" s="20"/>
      <c r="E2" s="20"/>
      <c r="F2" s="20"/>
      <c r="G2" s="20"/>
      <c r="H2" s="20"/>
      <c r="I2" s="248" t="s">
        <v>540</v>
      </c>
    </row>
    <row r="3" spans="1:9" ht="24" customHeight="1" thickBot="1">
      <c r="A3" s="1478" t="s">
        <v>532</v>
      </c>
      <c r="B3" s="1479"/>
      <c r="C3" s="1480"/>
      <c r="D3" s="375" t="s">
        <v>158</v>
      </c>
      <c r="E3" s="376" t="s">
        <v>533</v>
      </c>
      <c r="F3" s="376" t="s">
        <v>534</v>
      </c>
      <c r="G3" s="376" t="s">
        <v>535</v>
      </c>
      <c r="H3" s="376" t="s">
        <v>536</v>
      </c>
      <c r="I3" s="377" t="s">
        <v>537</v>
      </c>
    </row>
    <row r="4" spans="1:9" ht="24" customHeight="1" thickTop="1">
      <c r="A4" s="1481" t="s">
        <v>538</v>
      </c>
      <c r="B4" s="1482"/>
      <c r="C4" s="1483"/>
      <c r="D4" s="457">
        <f>SUM(E4:I4)</f>
        <v>20</v>
      </c>
      <c r="E4" s="458">
        <v>10</v>
      </c>
      <c r="F4" s="458">
        <v>2</v>
      </c>
      <c r="G4" s="458">
        <v>5</v>
      </c>
      <c r="H4" s="458">
        <v>1</v>
      </c>
      <c r="I4" s="594">
        <v>2</v>
      </c>
    </row>
    <row r="5" spans="1:9" ht="24" customHeight="1" thickBot="1">
      <c r="A5" s="1484" t="s">
        <v>539</v>
      </c>
      <c r="B5" s="1485"/>
      <c r="C5" s="1486"/>
      <c r="D5" s="630">
        <f>SUM(E5:I5)</f>
        <v>657</v>
      </c>
      <c r="E5" s="631">
        <v>396</v>
      </c>
      <c r="F5" s="631">
        <v>66</v>
      </c>
      <c r="G5" s="631">
        <v>90</v>
      </c>
      <c r="H5" s="631">
        <v>40</v>
      </c>
      <c r="I5" s="632">
        <v>65</v>
      </c>
    </row>
    <row r="6" spans="1:9" ht="24" customHeight="1">
      <c r="A6" s="20"/>
      <c r="B6" s="20"/>
      <c r="C6" s="20"/>
      <c r="D6" s="20"/>
      <c r="E6" s="20"/>
      <c r="F6" s="20"/>
      <c r="G6" s="20"/>
      <c r="H6" s="20"/>
      <c r="I6" s="20"/>
    </row>
    <row r="7" spans="1:9" ht="24" customHeight="1" thickBot="1">
      <c r="A7" s="20" t="s">
        <v>541</v>
      </c>
      <c r="B7" s="20"/>
      <c r="C7" s="20"/>
      <c r="D7" s="20"/>
      <c r="E7" s="20"/>
      <c r="F7" s="20"/>
      <c r="G7" s="20"/>
      <c r="H7" s="20"/>
      <c r="I7" s="20"/>
    </row>
    <row r="8" spans="1:9" ht="24" customHeight="1" thickBot="1">
      <c r="A8" s="1487"/>
      <c r="B8" s="1488"/>
      <c r="C8" s="1489"/>
      <c r="D8" s="378" t="s">
        <v>107</v>
      </c>
      <c r="E8" s="379" t="s">
        <v>542</v>
      </c>
      <c r="F8" s="379" t="s">
        <v>543</v>
      </c>
      <c r="G8" s="379" t="s">
        <v>544</v>
      </c>
      <c r="H8" s="379" t="s">
        <v>545</v>
      </c>
      <c r="I8" s="380" t="s">
        <v>546</v>
      </c>
    </row>
    <row r="9" spans="1:9" ht="24" customHeight="1" thickTop="1" thickBot="1">
      <c r="A9" s="1490" t="s">
        <v>547</v>
      </c>
      <c r="B9" s="1491"/>
      <c r="C9" s="1492"/>
      <c r="D9" s="381">
        <f t="shared" ref="D9:F9" si="0">SUM(D10:D30)</f>
        <v>506103</v>
      </c>
      <c r="E9" s="382">
        <f t="shared" si="0"/>
        <v>232650</v>
      </c>
      <c r="F9" s="382">
        <f t="shared" si="0"/>
        <v>292977</v>
      </c>
      <c r="G9" s="382">
        <v>256384</v>
      </c>
      <c r="H9" s="382">
        <f>SUM(H10:H30)</f>
        <v>228268</v>
      </c>
      <c r="I9" s="383"/>
    </row>
    <row r="10" spans="1:9" ht="24" customHeight="1">
      <c r="A10" s="1475" t="s">
        <v>548</v>
      </c>
      <c r="B10" s="1476" t="s">
        <v>549</v>
      </c>
      <c r="C10" s="1477"/>
      <c r="D10" s="384">
        <v>14878</v>
      </c>
      <c r="E10" s="385">
        <v>8412</v>
      </c>
      <c r="F10" s="385">
        <v>9200</v>
      </c>
      <c r="G10" s="385">
        <v>11884</v>
      </c>
      <c r="H10" s="385">
        <v>13894</v>
      </c>
      <c r="I10" s="386"/>
    </row>
    <row r="11" spans="1:9" ht="24" customHeight="1">
      <c r="A11" s="1469"/>
      <c r="B11" s="1467" t="s">
        <v>550</v>
      </c>
      <c r="C11" s="1468"/>
      <c r="D11" s="198">
        <v>24006</v>
      </c>
      <c r="E11" s="387">
        <v>16464</v>
      </c>
      <c r="F11" s="387">
        <v>23097</v>
      </c>
      <c r="G11" s="387">
        <v>19368</v>
      </c>
      <c r="H11" s="387">
        <v>23873</v>
      </c>
      <c r="I11" s="66"/>
    </row>
    <row r="12" spans="1:9" ht="24" customHeight="1">
      <c r="A12" s="1469"/>
      <c r="B12" s="1467" t="s">
        <v>551</v>
      </c>
      <c r="C12" s="1468"/>
      <c r="D12" s="198">
        <v>14812</v>
      </c>
      <c r="E12" s="387">
        <v>5147</v>
      </c>
      <c r="F12" s="387">
        <v>6645</v>
      </c>
      <c r="G12" s="387">
        <v>6971</v>
      </c>
      <c r="H12" s="387">
        <v>6288</v>
      </c>
      <c r="I12" s="66"/>
    </row>
    <row r="13" spans="1:9" ht="24" customHeight="1">
      <c r="A13" s="1469"/>
      <c r="B13" s="1467" t="s">
        <v>552</v>
      </c>
      <c r="C13" s="1468"/>
      <c r="D13" s="198">
        <v>1984</v>
      </c>
      <c r="E13" s="387">
        <v>1407</v>
      </c>
      <c r="F13" s="387">
        <v>1441</v>
      </c>
      <c r="G13" s="387">
        <v>1875</v>
      </c>
      <c r="H13" s="387">
        <v>1941</v>
      </c>
      <c r="I13" s="66"/>
    </row>
    <row r="14" spans="1:9" ht="24" customHeight="1">
      <c r="A14" s="1469"/>
      <c r="B14" s="1471" t="s">
        <v>553</v>
      </c>
      <c r="C14" s="1472"/>
      <c r="D14" s="198">
        <v>17919</v>
      </c>
      <c r="E14" s="387">
        <v>15162</v>
      </c>
      <c r="F14" s="387">
        <v>13449</v>
      </c>
      <c r="G14" s="387">
        <v>10222</v>
      </c>
      <c r="H14" s="387">
        <v>8717</v>
      </c>
      <c r="I14" s="66"/>
    </row>
    <row r="15" spans="1:9" ht="24" customHeight="1">
      <c r="A15" s="1469"/>
      <c r="B15" s="1467" t="s">
        <v>554</v>
      </c>
      <c r="C15" s="1468"/>
      <c r="D15" s="198">
        <v>16681</v>
      </c>
      <c r="E15" s="387">
        <v>10477</v>
      </c>
      <c r="F15" s="387">
        <v>5457</v>
      </c>
      <c r="G15" s="387">
        <v>14411</v>
      </c>
      <c r="H15" s="387">
        <v>15512</v>
      </c>
      <c r="I15" s="66"/>
    </row>
    <row r="16" spans="1:9" ht="24" customHeight="1">
      <c r="A16" s="1469"/>
      <c r="B16" s="1467" t="s">
        <v>555</v>
      </c>
      <c r="C16" s="1468"/>
      <c r="D16" s="198">
        <v>9135</v>
      </c>
      <c r="E16" s="387">
        <v>6875</v>
      </c>
      <c r="F16" s="387">
        <v>5695</v>
      </c>
      <c r="G16" s="387">
        <v>3140</v>
      </c>
      <c r="H16" s="387">
        <v>7015</v>
      </c>
      <c r="I16" s="66"/>
    </row>
    <row r="17" spans="1:9" ht="24" customHeight="1">
      <c r="A17" s="1469"/>
      <c r="B17" s="1467" t="s">
        <v>556</v>
      </c>
      <c r="C17" s="1468"/>
      <c r="D17" s="388">
        <v>24536</v>
      </c>
      <c r="E17" s="389">
        <v>16970</v>
      </c>
      <c r="F17" s="389">
        <v>18580</v>
      </c>
      <c r="G17" s="389">
        <v>20761</v>
      </c>
      <c r="H17" s="389">
        <v>19819</v>
      </c>
      <c r="I17" s="66"/>
    </row>
    <row r="18" spans="1:9" ht="24" customHeight="1">
      <c r="A18" s="1469"/>
      <c r="B18" s="1467" t="s">
        <v>557</v>
      </c>
      <c r="C18" s="1468"/>
      <c r="D18" s="388">
        <v>10462</v>
      </c>
      <c r="E18" s="389">
        <v>6762</v>
      </c>
      <c r="F18" s="389">
        <v>8073</v>
      </c>
      <c r="G18" s="389">
        <v>6683</v>
      </c>
      <c r="H18" s="389">
        <v>6292</v>
      </c>
      <c r="I18" s="66"/>
    </row>
    <row r="19" spans="1:9" ht="24" customHeight="1">
      <c r="A19" s="1469"/>
      <c r="B19" s="1467" t="s">
        <v>558</v>
      </c>
      <c r="C19" s="1468"/>
      <c r="D19" s="390">
        <v>0</v>
      </c>
      <c r="E19" s="390">
        <v>0</v>
      </c>
      <c r="F19" s="390"/>
      <c r="G19" s="390">
        <v>0</v>
      </c>
      <c r="H19" s="592">
        <v>0</v>
      </c>
      <c r="I19" s="66" t="s">
        <v>559</v>
      </c>
    </row>
    <row r="20" spans="1:9" ht="24" customHeight="1">
      <c r="A20" s="1469"/>
      <c r="B20" s="1493" t="s">
        <v>560</v>
      </c>
      <c r="C20" s="1468"/>
      <c r="D20" s="388">
        <v>1093</v>
      </c>
      <c r="E20" s="389">
        <v>1040</v>
      </c>
      <c r="F20" s="389">
        <v>1335</v>
      </c>
      <c r="G20" s="389">
        <v>641</v>
      </c>
      <c r="H20" s="389" t="s">
        <v>561</v>
      </c>
      <c r="I20" s="1018" t="s">
        <v>562</v>
      </c>
    </row>
    <row r="21" spans="1:9" ht="24" customHeight="1">
      <c r="A21" s="1469"/>
      <c r="B21" s="1467" t="s">
        <v>563</v>
      </c>
      <c r="C21" s="1468"/>
      <c r="D21" s="198">
        <v>807</v>
      </c>
      <c r="E21" s="387">
        <v>0</v>
      </c>
      <c r="F21" s="387">
        <v>611</v>
      </c>
      <c r="G21" s="387">
        <v>949</v>
      </c>
      <c r="H21" s="387">
        <v>2590</v>
      </c>
      <c r="I21" s="66"/>
    </row>
    <row r="22" spans="1:9" ht="24" customHeight="1">
      <c r="A22" s="1469"/>
      <c r="B22" s="1467" t="s">
        <v>564</v>
      </c>
      <c r="C22" s="1468"/>
      <c r="D22" s="198">
        <v>6975</v>
      </c>
      <c r="E22" s="387">
        <v>0</v>
      </c>
      <c r="F22" s="387">
        <v>2782</v>
      </c>
      <c r="G22" s="387">
        <v>4996</v>
      </c>
      <c r="H22" s="387">
        <v>6711</v>
      </c>
      <c r="I22" s="66"/>
    </row>
    <row r="23" spans="1:9" ht="24" customHeight="1">
      <c r="A23" s="1469"/>
      <c r="B23" s="1493" t="s">
        <v>565</v>
      </c>
      <c r="C23" s="1468"/>
      <c r="D23" s="198">
        <v>4228</v>
      </c>
      <c r="E23" s="387">
        <v>3267</v>
      </c>
      <c r="F23" s="387">
        <v>5005</v>
      </c>
      <c r="G23" s="387">
        <v>5314</v>
      </c>
      <c r="H23" s="387">
        <v>5022</v>
      </c>
      <c r="I23" s="391"/>
    </row>
    <row r="24" spans="1:9" ht="24" customHeight="1">
      <c r="A24" s="1469"/>
      <c r="B24" s="1467" t="s">
        <v>566</v>
      </c>
      <c r="C24" s="1468"/>
      <c r="D24" s="388">
        <v>103940</v>
      </c>
      <c r="E24" s="389">
        <v>76850</v>
      </c>
      <c r="F24" s="389">
        <v>58510</v>
      </c>
      <c r="G24" s="389">
        <v>33580</v>
      </c>
      <c r="H24" s="389">
        <v>49500</v>
      </c>
      <c r="I24" s="66"/>
    </row>
    <row r="25" spans="1:9" ht="24" customHeight="1">
      <c r="A25" s="1469"/>
      <c r="B25" s="1467" t="s">
        <v>567</v>
      </c>
      <c r="C25" s="1468"/>
      <c r="D25" s="388">
        <v>215544</v>
      </c>
      <c r="E25" s="389">
        <v>40010</v>
      </c>
      <c r="F25" s="389">
        <v>106275</v>
      </c>
      <c r="G25" s="389">
        <v>86780</v>
      </c>
      <c r="H25" s="389">
        <v>32681</v>
      </c>
      <c r="I25" s="66"/>
    </row>
    <row r="26" spans="1:9" ht="24" customHeight="1">
      <c r="A26" s="1469" t="s">
        <v>568</v>
      </c>
      <c r="B26" s="1471" t="s">
        <v>569</v>
      </c>
      <c r="C26" s="1472"/>
      <c r="D26" s="198">
        <v>32159</v>
      </c>
      <c r="E26" s="387">
        <v>18940</v>
      </c>
      <c r="F26" s="387">
        <v>20188</v>
      </c>
      <c r="G26" s="387">
        <v>23000</v>
      </c>
      <c r="H26" s="387">
        <v>22849</v>
      </c>
      <c r="I26" s="66"/>
    </row>
    <row r="27" spans="1:9" ht="24" customHeight="1">
      <c r="A27" s="1469"/>
      <c r="B27" s="1471" t="s">
        <v>570</v>
      </c>
      <c r="C27" s="1472"/>
      <c r="D27" s="198">
        <v>1443</v>
      </c>
      <c r="E27" s="387">
        <v>1438</v>
      </c>
      <c r="F27" s="387">
        <v>2272</v>
      </c>
      <c r="G27" s="387">
        <v>1636</v>
      </c>
      <c r="H27" s="387">
        <v>1593</v>
      </c>
      <c r="I27" s="66"/>
    </row>
    <row r="28" spans="1:9" ht="24" customHeight="1">
      <c r="A28" s="1469"/>
      <c r="B28" s="1471" t="s">
        <v>571</v>
      </c>
      <c r="C28" s="1472"/>
      <c r="D28" s="198">
        <v>533</v>
      </c>
      <c r="E28" s="387">
        <v>411</v>
      </c>
      <c r="F28" s="387">
        <v>425</v>
      </c>
      <c r="G28" s="387">
        <v>531</v>
      </c>
      <c r="H28" s="387">
        <v>315</v>
      </c>
      <c r="I28" s="66"/>
    </row>
    <row r="29" spans="1:9" ht="24" customHeight="1">
      <c r="A29" s="1469"/>
      <c r="B29" s="1467" t="s">
        <v>572</v>
      </c>
      <c r="C29" s="1468"/>
      <c r="D29" s="198">
        <v>3528</v>
      </c>
      <c r="E29" s="387">
        <v>2944</v>
      </c>
      <c r="F29" s="387">
        <v>3058</v>
      </c>
      <c r="G29" s="387">
        <v>2839</v>
      </c>
      <c r="H29" s="387">
        <v>2905</v>
      </c>
      <c r="I29" s="66"/>
    </row>
    <row r="30" spans="1:9" ht="24" customHeight="1" thickBot="1">
      <c r="A30" s="1470"/>
      <c r="B30" s="1473" t="s">
        <v>573</v>
      </c>
      <c r="C30" s="1474"/>
      <c r="D30" s="392">
        <v>1440</v>
      </c>
      <c r="E30" s="393">
        <v>74</v>
      </c>
      <c r="F30" s="393">
        <v>879</v>
      </c>
      <c r="G30" s="393">
        <v>803</v>
      </c>
      <c r="H30" s="393">
        <v>751</v>
      </c>
      <c r="I30" s="203"/>
    </row>
    <row r="31" spans="1:9" ht="24" customHeight="1">
      <c r="A31" s="20"/>
      <c r="B31" s="20"/>
      <c r="C31" s="20"/>
      <c r="D31" s="20"/>
      <c r="E31" s="20"/>
      <c r="F31" s="20"/>
      <c r="G31" s="20"/>
      <c r="H31" s="20"/>
      <c r="I31" s="248" t="s">
        <v>574</v>
      </c>
    </row>
  </sheetData>
  <mergeCells count="28">
    <mergeCell ref="B22:C22"/>
    <mergeCell ref="B23:C23"/>
    <mergeCell ref="B17:C17"/>
    <mergeCell ref="B18:C18"/>
    <mergeCell ref="B19:C19"/>
    <mergeCell ref="B20:C20"/>
    <mergeCell ref="B21:C21"/>
    <mergeCell ref="A3:C3"/>
    <mergeCell ref="A4:C4"/>
    <mergeCell ref="A5:C5"/>
    <mergeCell ref="A8:C8"/>
    <mergeCell ref="A9:C9"/>
    <mergeCell ref="B24:C24"/>
    <mergeCell ref="A26:A30"/>
    <mergeCell ref="B26:C26"/>
    <mergeCell ref="B27:C27"/>
    <mergeCell ref="B28:C28"/>
    <mergeCell ref="B29:C29"/>
    <mergeCell ref="B30:C30"/>
    <mergeCell ref="A10:A25"/>
    <mergeCell ref="B10:C10"/>
    <mergeCell ref="B11:C11"/>
    <mergeCell ref="B12:C12"/>
    <mergeCell ref="B13:C13"/>
    <mergeCell ref="B25:C25"/>
    <mergeCell ref="B14:C14"/>
    <mergeCell ref="B15:C15"/>
    <mergeCell ref="B16:C16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68E1-FFB0-40A6-AC9E-5E4BD29F6BD8}">
  <sheetPr codeName="Sheet17"/>
  <dimension ref="A1:L41"/>
  <sheetViews>
    <sheetView view="pageLayout" zoomScaleNormal="70" workbookViewId="0">
      <selection activeCell="E45" sqref="E45"/>
    </sheetView>
  </sheetViews>
  <sheetFormatPr defaultRowHeight="18"/>
  <cols>
    <col min="1" max="1" width="18.3984375" customWidth="1"/>
    <col min="2" max="8" width="13.796875" customWidth="1"/>
  </cols>
  <sheetData>
    <row r="1" spans="1:12" ht="24" customHeight="1">
      <c r="A1" s="19" t="s">
        <v>575</v>
      </c>
      <c r="B1" s="20"/>
      <c r="C1" s="20"/>
      <c r="D1" s="20"/>
      <c r="E1" s="20"/>
      <c r="F1" s="20"/>
      <c r="G1" s="20"/>
      <c r="H1" s="20"/>
    </row>
    <row r="2" spans="1:12" ht="24" customHeight="1">
      <c r="A2" s="20" t="s">
        <v>576</v>
      </c>
      <c r="B2" s="20"/>
      <c r="C2" s="20"/>
      <c r="D2" s="20"/>
      <c r="E2" s="20"/>
      <c r="F2" s="20"/>
      <c r="G2" s="20"/>
      <c r="H2" s="20"/>
    </row>
    <row r="3" spans="1:12" ht="24" customHeight="1" thickBot="1">
      <c r="A3" s="20" t="s">
        <v>577</v>
      </c>
      <c r="B3" s="20"/>
      <c r="C3" s="20"/>
      <c r="D3" s="20"/>
      <c r="E3" s="20"/>
      <c r="F3" s="20"/>
      <c r="G3" s="20"/>
      <c r="H3" s="248" t="s">
        <v>588</v>
      </c>
      <c r="L3" s="58" t="s">
        <v>579</v>
      </c>
    </row>
    <row r="4" spans="1:12" ht="24" customHeight="1">
      <c r="A4" s="1426" t="s">
        <v>578</v>
      </c>
      <c r="B4" s="1090" t="s">
        <v>579</v>
      </c>
      <c r="C4" s="1056"/>
      <c r="D4" s="1056"/>
      <c r="E4" s="1056" t="s">
        <v>580</v>
      </c>
      <c r="F4" s="1056" t="s">
        <v>581</v>
      </c>
      <c r="G4" s="1494" t="s">
        <v>582</v>
      </c>
      <c r="H4" s="1057" t="s">
        <v>583</v>
      </c>
      <c r="K4" s="398" t="s">
        <v>590</v>
      </c>
      <c r="L4" s="399">
        <v>202</v>
      </c>
    </row>
    <row r="5" spans="1:12" ht="24" customHeight="1" thickBot="1">
      <c r="A5" s="1427"/>
      <c r="B5" s="690" t="s">
        <v>286</v>
      </c>
      <c r="C5" s="676" t="s">
        <v>160</v>
      </c>
      <c r="D5" s="676" t="s">
        <v>161</v>
      </c>
      <c r="E5" s="1037"/>
      <c r="F5" s="1037"/>
      <c r="G5" s="1495"/>
      <c r="H5" s="1038"/>
      <c r="K5" s="400" t="s">
        <v>542</v>
      </c>
      <c r="L5" s="399">
        <v>188</v>
      </c>
    </row>
    <row r="6" spans="1:12" ht="24" customHeight="1" thickTop="1">
      <c r="A6" s="61" t="s">
        <v>584</v>
      </c>
      <c r="B6" s="707">
        <f>SUM(C6:D6)</f>
        <v>202</v>
      </c>
      <c r="C6" s="395">
        <v>104</v>
      </c>
      <c r="D6" s="395">
        <v>98</v>
      </c>
      <c r="E6" s="395">
        <v>24</v>
      </c>
      <c r="F6" s="395">
        <v>39</v>
      </c>
      <c r="G6" s="842">
        <f>B6/F6</f>
        <v>5.1794871794871797</v>
      </c>
      <c r="H6" s="708">
        <v>4</v>
      </c>
      <c r="K6" s="400" t="s">
        <v>591</v>
      </c>
      <c r="L6" s="56">
        <v>188</v>
      </c>
    </row>
    <row r="7" spans="1:12" ht="24" customHeight="1">
      <c r="A7" s="678" t="s">
        <v>585</v>
      </c>
      <c r="B7" s="709">
        <f>SUM(C7:D7)</f>
        <v>188</v>
      </c>
      <c r="C7" s="396">
        <v>91</v>
      </c>
      <c r="D7" s="396">
        <v>97</v>
      </c>
      <c r="E7" s="396">
        <v>24</v>
      </c>
      <c r="F7" s="396">
        <v>36</v>
      </c>
      <c r="G7" s="397">
        <f>B7/F7</f>
        <v>5.2222222222222223</v>
      </c>
      <c r="H7" s="710">
        <v>4</v>
      </c>
      <c r="K7" s="401" t="s">
        <v>592</v>
      </c>
      <c r="L7" s="56">
        <v>180</v>
      </c>
    </row>
    <row r="8" spans="1:12" ht="24" customHeight="1">
      <c r="A8" s="678" t="s">
        <v>586</v>
      </c>
      <c r="B8" s="709">
        <v>188</v>
      </c>
      <c r="C8" s="396">
        <v>94</v>
      </c>
      <c r="D8" s="396">
        <v>94</v>
      </c>
      <c r="E8" s="396">
        <v>23</v>
      </c>
      <c r="F8" s="396">
        <v>35</v>
      </c>
      <c r="G8" s="397">
        <v>5.3</v>
      </c>
      <c r="H8" s="710">
        <v>4</v>
      </c>
      <c r="K8" t="s">
        <v>1302</v>
      </c>
      <c r="L8">
        <v>167</v>
      </c>
    </row>
    <row r="9" spans="1:12" ht="24" customHeight="1">
      <c r="A9" s="678" t="s">
        <v>587</v>
      </c>
      <c r="B9" s="709">
        <v>180</v>
      </c>
      <c r="C9" s="396">
        <v>83</v>
      </c>
      <c r="D9" s="396">
        <v>97</v>
      </c>
      <c r="E9" s="396">
        <v>22</v>
      </c>
      <c r="F9" s="396">
        <v>36</v>
      </c>
      <c r="G9" s="397">
        <f>B9/F9</f>
        <v>5</v>
      </c>
      <c r="H9" s="710">
        <v>4</v>
      </c>
    </row>
    <row r="10" spans="1:12" ht="24" customHeight="1" thickBot="1">
      <c r="A10" s="105" t="s">
        <v>545</v>
      </c>
      <c r="B10" s="219">
        <v>167</v>
      </c>
      <c r="C10" s="221">
        <v>76</v>
      </c>
      <c r="D10" s="221">
        <v>91</v>
      </c>
      <c r="E10" s="221">
        <v>15</v>
      </c>
      <c r="F10" s="221">
        <v>21</v>
      </c>
      <c r="G10" s="402">
        <f>B10/F10</f>
        <v>7.9523809523809526</v>
      </c>
      <c r="H10" s="403">
        <v>4</v>
      </c>
    </row>
    <row r="11" spans="1:12" ht="24" customHeight="1">
      <c r="A11" s="20"/>
      <c r="B11" s="20"/>
      <c r="C11" s="20"/>
      <c r="D11" s="20"/>
      <c r="E11" s="20"/>
      <c r="F11" s="20"/>
      <c r="G11" s="20"/>
      <c r="H11" s="248" t="s">
        <v>589</v>
      </c>
    </row>
    <row r="12" spans="1:12" ht="24" customHeight="1">
      <c r="A12" s="20"/>
      <c r="B12" s="20"/>
      <c r="C12" s="20"/>
      <c r="D12" s="20"/>
      <c r="E12" s="20"/>
      <c r="F12" s="20"/>
      <c r="G12" s="20"/>
      <c r="H12" s="20"/>
    </row>
    <row r="13" spans="1:12" ht="24" customHeight="1">
      <c r="A13" s="20"/>
      <c r="B13" s="20"/>
      <c r="C13" s="20"/>
      <c r="D13" s="20"/>
      <c r="E13" s="20"/>
      <c r="F13" s="20"/>
      <c r="G13" s="20"/>
      <c r="H13" s="20"/>
    </row>
    <row r="14" spans="1:12" ht="24" customHeight="1">
      <c r="A14" s="20"/>
      <c r="B14" s="20"/>
      <c r="C14" s="20"/>
      <c r="D14" s="20"/>
      <c r="E14" s="20"/>
      <c r="F14" s="20"/>
      <c r="G14" s="20"/>
      <c r="H14" s="20"/>
    </row>
    <row r="15" spans="1:12" ht="24" customHeight="1">
      <c r="A15" s="20"/>
      <c r="B15" s="20"/>
      <c r="C15" s="20"/>
      <c r="D15" s="20"/>
      <c r="E15" s="20"/>
      <c r="F15" s="20"/>
      <c r="G15" s="20"/>
      <c r="H15" s="20"/>
    </row>
    <row r="16" spans="1:12" ht="24" customHeight="1">
      <c r="A16" s="20"/>
      <c r="B16" s="20"/>
      <c r="C16" s="20"/>
      <c r="D16" s="20"/>
      <c r="E16" s="20"/>
      <c r="F16" s="20"/>
      <c r="G16" s="20"/>
      <c r="H16" s="20"/>
    </row>
    <row r="17" spans="1:12" ht="24" customHeight="1">
      <c r="A17" s="20"/>
      <c r="B17" s="20"/>
      <c r="C17" s="20"/>
      <c r="D17" s="20"/>
      <c r="E17" s="20"/>
      <c r="F17" s="20"/>
      <c r="G17" s="20"/>
      <c r="H17" s="20"/>
    </row>
    <row r="18" spans="1:12" ht="24" customHeight="1">
      <c r="A18" s="20"/>
      <c r="B18" s="20"/>
      <c r="C18" s="20"/>
      <c r="D18" s="20"/>
      <c r="E18" s="20"/>
      <c r="F18" s="20"/>
      <c r="G18" s="20"/>
      <c r="H18" s="20"/>
    </row>
    <row r="19" spans="1:12" ht="24" customHeight="1">
      <c r="A19" s="20"/>
      <c r="B19" s="20"/>
      <c r="C19" s="20"/>
      <c r="D19" s="20"/>
      <c r="E19" s="20"/>
      <c r="F19" s="20"/>
      <c r="G19" s="20"/>
      <c r="H19" s="20"/>
    </row>
    <row r="20" spans="1:12" ht="24" customHeight="1">
      <c r="A20" s="20"/>
      <c r="B20" s="20"/>
      <c r="C20" s="20"/>
      <c r="D20" s="20"/>
      <c r="E20" s="20"/>
      <c r="F20" s="20"/>
      <c r="G20" s="20"/>
      <c r="H20" s="20"/>
    </row>
    <row r="21" spans="1:12" ht="24" customHeight="1">
      <c r="A21" s="20"/>
      <c r="B21" s="20"/>
      <c r="C21" s="20"/>
      <c r="D21" s="20"/>
      <c r="E21" s="20"/>
      <c r="F21" s="20"/>
      <c r="G21" s="20"/>
      <c r="H21" s="20"/>
    </row>
    <row r="22" spans="1:12" ht="24" customHeight="1" thickBot="1">
      <c r="A22" s="20" t="s">
        <v>1301</v>
      </c>
      <c r="B22" s="20"/>
      <c r="C22" s="20"/>
      <c r="D22" s="20"/>
      <c r="E22" s="20"/>
      <c r="F22" s="20"/>
      <c r="G22" s="20"/>
      <c r="H22" s="248" t="s">
        <v>588</v>
      </c>
    </row>
    <row r="23" spans="1:12" ht="24" customHeight="1">
      <c r="A23" s="1426" t="s">
        <v>578</v>
      </c>
      <c r="B23" s="1090" t="s">
        <v>593</v>
      </c>
      <c r="C23" s="1056"/>
      <c r="D23" s="1056"/>
      <c r="E23" s="1056" t="s">
        <v>580</v>
      </c>
      <c r="F23" s="1056" t="s">
        <v>581</v>
      </c>
      <c r="G23" s="1494" t="s">
        <v>582</v>
      </c>
      <c r="H23" s="1057" t="s">
        <v>583</v>
      </c>
      <c r="K23" s="398" t="s">
        <v>590</v>
      </c>
      <c r="L23" s="399">
        <v>90</v>
      </c>
    </row>
    <row r="24" spans="1:12" ht="24" customHeight="1" thickBot="1">
      <c r="A24" s="1427"/>
      <c r="B24" s="690" t="s">
        <v>286</v>
      </c>
      <c r="C24" s="676" t="s">
        <v>160</v>
      </c>
      <c r="D24" s="676" t="s">
        <v>161</v>
      </c>
      <c r="E24" s="1037"/>
      <c r="F24" s="1037"/>
      <c r="G24" s="1495"/>
      <c r="H24" s="1038"/>
      <c r="K24" s="400" t="s">
        <v>542</v>
      </c>
      <c r="L24" s="399">
        <v>101</v>
      </c>
    </row>
    <row r="25" spans="1:12" ht="24" customHeight="1" thickTop="1">
      <c r="A25" s="61" t="s">
        <v>584</v>
      </c>
      <c r="B25" s="707">
        <f>SUM(C25:D25)</f>
        <v>90</v>
      </c>
      <c r="C25" s="395">
        <v>52</v>
      </c>
      <c r="D25" s="395">
        <v>38</v>
      </c>
      <c r="E25" s="395">
        <v>9</v>
      </c>
      <c r="F25" s="395">
        <v>25</v>
      </c>
      <c r="G25" s="842">
        <f>B25/F25</f>
        <v>3.6</v>
      </c>
      <c r="H25" s="708">
        <v>2</v>
      </c>
      <c r="K25" s="400" t="s">
        <v>543</v>
      </c>
      <c r="L25" s="56">
        <v>92</v>
      </c>
    </row>
    <row r="26" spans="1:12" ht="24" customHeight="1">
      <c r="A26" s="678" t="s">
        <v>585</v>
      </c>
      <c r="B26" s="709">
        <f>SUM(C26:D26)</f>
        <v>101</v>
      </c>
      <c r="C26" s="396">
        <v>54</v>
      </c>
      <c r="D26" s="396">
        <v>47</v>
      </c>
      <c r="E26" s="396">
        <v>8</v>
      </c>
      <c r="F26" s="396">
        <v>24</v>
      </c>
      <c r="G26" s="397">
        <f>B26/F26</f>
        <v>4.208333333333333</v>
      </c>
      <c r="H26" s="710">
        <v>2</v>
      </c>
      <c r="K26" s="400" t="s">
        <v>544</v>
      </c>
      <c r="L26" s="56">
        <v>93</v>
      </c>
    </row>
    <row r="27" spans="1:12" ht="24" customHeight="1">
      <c r="A27" s="678" t="s">
        <v>586</v>
      </c>
      <c r="B27" s="709">
        <v>92</v>
      </c>
      <c r="C27" s="396">
        <v>40</v>
      </c>
      <c r="D27" s="396">
        <v>52</v>
      </c>
      <c r="E27" s="396">
        <v>7</v>
      </c>
      <c r="F27" s="396">
        <v>23</v>
      </c>
      <c r="G27" s="397">
        <v>4</v>
      </c>
      <c r="H27" s="710">
        <v>2</v>
      </c>
      <c r="K27" s="596" t="s">
        <v>771</v>
      </c>
      <c r="L27">
        <v>94</v>
      </c>
    </row>
    <row r="28" spans="1:12" ht="24" customHeight="1">
      <c r="A28" s="45" t="s">
        <v>587</v>
      </c>
      <c r="B28" s="709">
        <v>93</v>
      </c>
      <c r="C28" s="396">
        <v>49</v>
      </c>
      <c r="D28" s="396">
        <v>44</v>
      </c>
      <c r="E28" s="396">
        <v>7</v>
      </c>
      <c r="F28" s="396">
        <v>23</v>
      </c>
      <c r="G28" s="397">
        <f>B28/F28</f>
        <v>4.0434782608695654</v>
      </c>
      <c r="H28" s="710">
        <v>2</v>
      </c>
    </row>
    <row r="29" spans="1:12" ht="24" customHeight="1" thickBot="1">
      <c r="A29" s="372" t="s">
        <v>545</v>
      </c>
      <c r="B29" s="219">
        <v>94</v>
      </c>
      <c r="C29" s="221">
        <v>49</v>
      </c>
      <c r="D29" s="221">
        <v>45</v>
      </c>
      <c r="E29" s="221">
        <v>8</v>
      </c>
      <c r="F29" s="221">
        <v>24</v>
      </c>
      <c r="G29" s="402">
        <f>B29/F29</f>
        <v>3.9166666666666665</v>
      </c>
      <c r="H29" s="403">
        <v>2</v>
      </c>
    </row>
    <row r="30" spans="1:12" ht="24" customHeight="1">
      <c r="A30" s="20"/>
      <c r="B30" s="20"/>
      <c r="C30" s="20"/>
      <c r="D30" s="20"/>
      <c r="E30" s="20"/>
      <c r="F30" s="20"/>
      <c r="G30" s="20"/>
      <c r="H30" s="20"/>
    </row>
    <row r="31" spans="1:12" ht="24" customHeight="1">
      <c r="A31" s="20"/>
      <c r="B31" s="20"/>
      <c r="C31" s="20"/>
      <c r="D31" s="20"/>
      <c r="E31" s="20"/>
      <c r="F31" s="20"/>
      <c r="G31" s="20"/>
      <c r="H31" s="20"/>
    </row>
    <row r="32" spans="1:12" ht="24" customHeight="1">
      <c r="A32" s="20"/>
      <c r="B32" s="20"/>
      <c r="C32" s="20"/>
      <c r="D32" s="20"/>
      <c r="E32" s="20"/>
      <c r="F32" s="20"/>
      <c r="G32" s="20"/>
      <c r="H32" s="20"/>
    </row>
    <row r="33" spans="1:8" ht="24" customHeight="1">
      <c r="A33" s="20"/>
      <c r="B33" s="20"/>
      <c r="C33" s="20"/>
      <c r="D33" s="20"/>
      <c r="E33" s="20"/>
      <c r="F33" s="20"/>
      <c r="G33" s="20"/>
      <c r="H33" s="20"/>
    </row>
    <row r="34" spans="1:8" ht="24" customHeight="1">
      <c r="A34" s="20"/>
      <c r="B34" s="20"/>
      <c r="C34" s="20"/>
      <c r="D34" s="20"/>
      <c r="E34" s="20"/>
      <c r="F34" s="20"/>
      <c r="G34" s="20"/>
      <c r="H34" s="20"/>
    </row>
    <row r="35" spans="1:8" ht="24" customHeight="1">
      <c r="A35" s="20"/>
      <c r="B35" s="20"/>
      <c r="C35" s="20"/>
      <c r="D35" s="20"/>
      <c r="E35" s="20"/>
      <c r="F35" s="20"/>
      <c r="G35" s="20"/>
      <c r="H35" s="20"/>
    </row>
    <row r="36" spans="1:8" ht="24" customHeight="1">
      <c r="A36" s="20"/>
      <c r="B36" s="20"/>
      <c r="C36" s="20"/>
      <c r="D36" s="20"/>
      <c r="E36" s="20"/>
      <c r="F36" s="20"/>
      <c r="G36" s="20"/>
      <c r="H36" s="20"/>
    </row>
    <row r="37" spans="1:8" ht="24" customHeight="1">
      <c r="A37" s="20"/>
      <c r="B37" s="20"/>
      <c r="C37" s="20"/>
      <c r="D37" s="20"/>
      <c r="E37" s="20"/>
      <c r="F37" s="20"/>
      <c r="G37" s="20"/>
      <c r="H37" s="20"/>
    </row>
    <row r="38" spans="1:8" ht="24" customHeight="1">
      <c r="A38" s="20"/>
      <c r="B38" s="20"/>
      <c r="C38" s="20"/>
      <c r="D38" s="20"/>
      <c r="E38" s="20"/>
      <c r="F38" s="20"/>
      <c r="G38" s="20"/>
      <c r="H38" s="20"/>
    </row>
    <row r="39" spans="1:8" ht="24" customHeight="1">
      <c r="A39" s="20"/>
      <c r="B39" s="20"/>
      <c r="C39" s="20"/>
      <c r="D39" s="20"/>
      <c r="E39" s="20"/>
      <c r="F39" s="20"/>
      <c r="G39" s="20"/>
      <c r="H39" s="20"/>
    </row>
    <row r="40" spans="1:8" ht="24" customHeight="1">
      <c r="A40" s="20"/>
      <c r="B40" s="20"/>
      <c r="C40" s="20"/>
      <c r="D40" s="20"/>
      <c r="E40" s="20"/>
      <c r="F40" s="20"/>
      <c r="G40" s="20"/>
      <c r="H40" s="20"/>
    </row>
    <row r="41" spans="1:8" ht="24" customHeight="1">
      <c r="A41" s="20"/>
      <c r="B41" s="20"/>
      <c r="C41" s="20"/>
      <c r="D41" s="20"/>
      <c r="E41" s="20"/>
      <c r="F41" s="20"/>
      <c r="G41" s="20"/>
      <c r="H41" s="20"/>
    </row>
  </sheetData>
  <mergeCells count="12">
    <mergeCell ref="H23:H24"/>
    <mergeCell ref="A4:A5"/>
    <mergeCell ref="B4:D4"/>
    <mergeCell ref="E4:E5"/>
    <mergeCell ref="F4:F5"/>
    <mergeCell ref="G4:G5"/>
    <mergeCell ref="H4:H5"/>
    <mergeCell ref="A23:A24"/>
    <mergeCell ref="B23:D23"/>
    <mergeCell ref="E23:E24"/>
    <mergeCell ref="F23:F24"/>
    <mergeCell ref="G23:G2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6B78-1A74-4941-900A-8153891E55B0}">
  <sheetPr codeName="Sheet18"/>
  <dimension ref="A1:I33"/>
  <sheetViews>
    <sheetView view="pageLayout" zoomScaleNormal="100" workbookViewId="0">
      <selection activeCell="E45" sqref="E45"/>
    </sheetView>
  </sheetViews>
  <sheetFormatPr defaultRowHeight="18"/>
  <cols>
    <col min="1" max="1" width="13.8984375" customWidth="1"/>
    <col min="2" max="8" width="14.5" customWidth="1"/>
  </cols>
  <sheetData>
    <row r="1" spans="1:9" ht="24" customHeight="1" thickBot="1">
      <c r="A1" s="20" t="s">
        <v>594</v>
      </c>
      <c r="B1" s="20"/>
      <c r="C1" s="20"/>
      <c r="D1" s="20"/>
      <c r="E1" s="20"/>
      <c r="F1" s="20"/>
      <c r="G1" s="20"/>
      <c r="H1" s="20"/>
      <c r="I1" s="18"/>
    </row>
    <row r="2" spans="1:9" ht="24" customHeight="1" thickBot="1">
      <c r="A2" s="1070" t="s">
        <v>595</v>
      </c>
      <c r="B2" s="1071"/>
      <c r="C2" s="404" t="s">
        <v>596</v>
      </c>
      <c r="D2" s="722" t="s">
        <v>85</v>
      </c>
      <c r="E2" s="405" t="s">
        <v>86</v>
      </c>
      <c r="F2" s="20"/>
      <c r="G2" s="20"/>
      <c r="H2" s="20"/>
      <c r="I2" s="18"/>
    </row>
    <row r="3" spans="1:9" ht="24" customHeight="1" thickTop="1">
      <c r="A3" s="1039" t="s">
        <v>597</v>
      </c>
      <c r="B3" s="767" t="s">
        <v>84</v>
      </c>
      <c r="C3" s="406">
        <f>SUM(C4:C9)</f>
        <v>161</v>
      </c>
      <c r="D3" s="407">
        <f>SUM(D4:D9)</f>
        <v>74</v>
      </c>
      <c r="E3" s="843">
        <f>SUM(E4:E9)</f>
        <v>87</v>
      </c>
      <c r="F3" s="20"/>
      <c r="G3" s="20"/>
      <c r="H3" s="20"/>
      <c r="I3" s="18"/>
    </row>
    <row r="4" spans="1:9" ht="24" customHeight="1">
      <c r="A4" s="1040"/>
      <c r="B4" s="762" t="s">
        <v>598</v>
      </c>
      <c r="C4" s="741">
        <f t="shared" ref="C4:C13" si="0">SUM(D4:E4)</f>
        <v>24</v>
      </c>
      <c r="D4" s="727">
        <v>13</v>
      </c>
      <c r="E4" s="65">
        <v>11</v>
      </c>
      <c r="F4" s="20"/>
      <c r="G4" s="20"/>
      <c r="H4" s="20"/>
      <c r="I4" s="18"/>
    </row>
    <row r="5" spans="1:9" ht="24" customHeight="1">
      <c r="A5" s="1040"/>
      <c r="B5" s="762" t="s">
        <v>599</v>
      </c>
      <c r="C5" s="741">
        <f t="shared" si="0"/>
        <v>20</v>
      </c>
      <c r="D5" s="727">
        <v>9</v>
      </c>
      <c r="E5" s="65">
        <v>11</v>
      </c>
      <c r="F5" s="20"/>
      <c r="G5" s="20"/>
      <c r="H5" s="20"/>
      <c r="I5" s="18"/>
    </row>
    <row r="6" spans="1:9" ht="24" customHeight="1">
      <c r="A6" s="1040"/>
      <c r="B6" s="762" t="s">
        <v>600</v>
      </c>
      <c r="C6" s="741">
        <f t="shared" si="0"/>
        <v>28</v>
      </c>
      <c r="D6" s="727">
        <v>13</v>
      </c>
      <c r="E6" s="65">
        <v>15</v>
      </c>
      <c r="F6" s="20"/>
      <c r="G6" s="20"/>
      <c r="H6" s="20"/>
      <c r="I6" s="18"/>
    </row>
    <row r="7" spans="1:9" ht="24" customHeight="1">
      <c r="A7" s="1040"/>
      <c r="B7" s="762" t="s">
        <v>601</v>
      </c>
      <c r="C7" s="741">
        <f t="shared" si="0"/>
        <v>20</v>
      </c>
      <c r="D7" s="727">
        <v>5</v>
      </c>
      <c r="E7" s="65">
        <v>15</v>
      </c>
      <c r="F7" s="20"/>
      <c r="G7" s="20"/>
      <c r="H7" s="20"/>
      <c r="I7" s="18"/>
    </row>
    <row r="8" spans="1:9" ht="24" customHeight="1">
      <c r="A8" s="1040"/>
      <c r="B8" s="762" t="s">
        <v>602</v>
      </c>
      <c r="C8" s="741">
        <f t="shared" si="0"/>
        <v>32</v>
      </c>
      <c r="D8" s="727">
        <v>15</v>
      </c>
      <c r="E8" s="65">
        <v>17</v>
      </c>
      <c r="F8" s="20"/>
      <c r="G8" s="20"/>
      <c r="H8" s="20"/>
      <c r="I8" s="18"/>
    </row>
    <row r="9" spans="1:9" ht="24" customHeight="1">
      <c r="A9" s="1040"/>
      <c r="B9" s="762" t="s">
        <v>603</v>
      </c>
      <c r="C9" s="741">
        <f t="shared" si="0"/>
        <v>37</v>
      </c>
      <c r="D9" s="727">
        <v>19</v>
      </c>
      <c r="E9" s="65">
        <v>18</v>
      </c>
      <c r="F9" s="20"/>
      <c r="G9" s="20"/>
      <c r="H9" s="20"/>
      <c r="I9" s="18"/>
    </row>
    <row r="10" spans="1:9" ht="24" customHeight="1">
      <c r="A10" s="1040" t="s">
        <v>604</v>
      </c>
      <c r="B10" s="762" t="s">
        <v>84</v>
      </c>
      <c r="C10" s="741">
        <f t="shared" si="0"/>
        <v>94</v>
      </c>
      <c r="D10" s="727">
        <f>SUM(D11:D13)</f>
        <v>49</v>
      </c>
      <c r="E10" s="68">
        <f>SUM(E11:E13)</f>
        <v>45</v>
      </c>
      <c r="F10" s="20"/>
      <c r="G10" s="20"/>
      <c r="H10" s="20"/>
      <c r="I10" s="18"/>
    </row>
    <row r="11" spans="1:9" ht="24" customHeight="1">
      <c r="A11" s="1040"/>
      <c r="B11" s="762" t="s">
        <v>598</v>
      </c>
      <c r="C11" s="741">
        <f t="shared" si="0"/>
        <v>39</v>
      </c>
      <c r="D11" s="727">
        <v>20</v>
      </c>
      <c r="E11" s="65">
        <v>19</v>
      </c>
      <c r="F11" s="20"/>
      <c r="G11" s="20"/>
      <c r="H11" s="20"/>
      <c r="I11" s="18"/>
    </row>
    <row r="12" spans="1:9" ht="24" customHeight="1">
      <c r="A12" s="1040"/>
      <c r="B12" s="762" t="s">
        <v>599</v>
      </c>
      <c r="C12" s="741">
        <f t="shared" si="0"/>
        <v>27</v>
      </c>
      <c r="D12" s="727">
        <v>19</v>
      </c>
      <c r="E12" s="65">
        <v>8</v>
      </c>
      <c r="F12" s="20"/>
      <c r="G12" s="20"/>
      <c r="H12" s="20"/>
      <c r="I12" s="18"/>
    </row>
    <row r="13" spans="1:9" ht="24" customHeight="1" thickBot="1">
      <c r="A13" s="1041"/>
      <c r="B13" s="721" t="s">
        <v>600</v>
      </c>
      <c r="C13" s="844">
        <f t="shared" si="0"/>
        <v>28</v>
      </c>
      <c r="D13" s="730">
        <v>10</v>
      </c>
      <c r="E13" s="155">
        <v>18</v>
      </c>
      <c r="F13" s="20"/>
      <c r="G13" s="20"/>
      <c r="H13" s="20"/>
      <c r="I13" s="18"/>
    </row>
    <row r="14" spans="1:9" ht="24" customHeight="1">
      <c r="A14" s="20"/>
      <c r="B14" s="20"/>
      <c r="C14" s="20"/>
      <c r="D14" s="20"/>
      <c r="E14" s="248" t="s">
        <v>605</v>
      </c>
      <c r="F14" s="20"/>
      <c r="G14" s="20"/>
      <c r="H14" s="20"/>
      <c r="I14" s="18"/>
    </row>
    <row r="15" spans="1:9" ht="24" customHeight="1">
      <c r="A15" s="20"/>
      <c r="B15" s="20"/>
      <c r="C15" s="20"/>
      <c r="D15" s="20"/>
      <c r="E15" s="20"/>
      <c r="F15" s="20"/>
      <c r="G15" s="20"/>
      <c r="H15" s="20"/>
      <c r="I15" s="18"/>
    </row>
    <row r="16" spans="1:9" ht="24" customHeight="1" thickBot="1">
      <c r="A16" s="20" t="s">
        <v>606</v>
      </c>
      <c r="B16" s="20"/>
      <c r="C16" s="20"/>
      <c r="D16" s="20"/>
      <c r="E16" s="20"/>
      <c r="F16" s="20"/>
      <c r="G16" s="20"/>
      <c r="H16" s="248" t="s">
        <v>113</v>
      </c>
      <c r="I16" s="18"/>
    </row>
    <row r="17" spans="1:9" ht="32.4" customHeight="1" thickBot="1">
      <c r="A17" s="756" t="s">
        <v>595</v>
      </c>
      <c r="B17" s="408" t="s">
        <v>596</v>
      </c>
      <c r="C17" s="409" t="s">
        <v>607</v>
      </c>
      <c r="D17" s="410" t="s">
        <v>608</v>
      </c>
      <c r="E17" s="749" t="s">
        <v>609</v>
      </c>
      <c r="F17" s="749" t="s">
        <v>610</v>
      </c>
      <c r="G17" s="252" t="s">
        <v>611</v>
      </c>
      <c r="H17" s="411" t="s">
        <v>612</v>
      </c>
      <c r="I17" s="18"/>
    </row>
    <row r="18" spans="1:9" ht="24" customHeight="1" thickTop="1">
      <c r="A18" s="1134" t="s">
        <v>613</v>
      </c>
      <c r="B18" s="412" t="s">
        <v>319</v>
      </c>
      <c r="C18" s="413">
        <v>31</v>
      </c>
      <c r="D18" s="371">
        <v>31</v>
      </c>
      <c r="E18" s="374" t="s">
        <v>239</v>
      </c>
      <c r="F18" s="374" t="s">
        <v>239</v>
      </c>
      <c r="G18" s="374" t="s">
        <v>239</v>
      </c>
      <c r="H18" s="414" t="s">
        <v>239</v>
      </c>
      <c r="I18" s="18"/>
    </row>
    <row r="19" spans="1:9" ht="24" customHeight="1">
      <c r="A19" s="1134"/>
      <c r="B19" s="412" t="s">
        <v>85</v>
      </c>
      <c r="C19" s="413">
        <v>17</v>
      </c>
      <c r="D19" s="371">
        <v>17</v>
      </c>
      <c r="E19" s="374" t="s">
        <v>239</v>
      </c>
      <c r="F19" s="374" t="s">
        <v>239</v>
      </c>
      <c r="G19" s="374" t="s">
        <v>239</v>
      </c>
      <c r="H19" s="414" t="s">
        <v>239</v>
      </c>
      <c r="I19" s="18"/>
    </row>
    <row r="20" spans="1:9" ht="24" customHeight="1">
      <c r="A20" s="1134"/>
      <c r="B20" s="412" t="s">
        <v>86</v>
      </c>
      <c r="C20" s="413">
        <v>14</v>
      </c>
      <c r="D20" s="371">
        <v>14</v>
      </c>
      <c r="E20" s="374" t="s">
        <v>239</v>
      </c>
      <c r="F20" s="374" t="s">
        <v>239</v>
      </c>
      <c r="G20" s="374" t="s">
        <v>239</v>
      </c>
      <c r="H20" s="414" t="s">
        <v>239</v>
      </c>
      <c r="I20" s="18"/>
    </row>
    <row r="21" spans="1:9" ht="24" customHeight="1">
      <c r="A21" s="1134" t="s">
        <v>614</v>
      </c>
      <c r="B21" s="757" t="s">
        <v>319</v>
      </c>
      <c r="C21" s="413">
        <v>27</v>
      </c>
      <c r="D21" s="371">
        <v>27</v>
      </c>
      <c r="E21" s="374" t="s">
        <v>239</v>
      </c>
      <c r="F21" s="374" t="s">
        <v>239</v>
      </c>
      <c r="G21" s="374" t="s">
        <v>239</v>
      </c>
      <c r="H21" s="414" t="s">
        <v>239</v>
      </c>
      <c r="I21" s="18"/>
    </row>
    <row r="22" spans="1:9" ht="24" customHeight="1">
      <c r="A22" s="1134"/>
      <c r="B22" s="757" t="s">
        <v>85</v>
      </c>
      <c r="C22" s="413">
        <v>17</v>
      </c>
      <c r="D22" s="371">
        <v>17</v>
      </c>
      <c r="E22" s="374" t="s">
        <v>239</v>
      </c>
      <c r="F22" s="374" t="s">
        <v>239</v>
      </c>
      <c r="G22" s="374" t="s">
        <v>239</v>
      </c>
      <c r="H22" s="414" t="s">
        <v>239</v>
      </c>
      <c r="I22" s="18"/>
    </row>
    <row r="23" spans="1:9" ht="24" customHeight="1">
      <c r="A23" s="1134"/>
      <c r="B23" s="757" t="s">
        <v>86</v>
      </c>
      <c r="C23" s="413">
        <v>10</v>
      </c>
      <c r="D23" s="371">
        <v>10</v>
      </c>
      <c r="E23" s="374" t="s">
        <v>239</v>
      </c>
      <c r="F23" s="374" t="s">
        <v>239</v>
      </c>
      <c r="G23" s="374" t="s">
        <v>239</v>
      </c>
      <c r="H23" s="414" t="s">
        <v>239</v>
      </c>
      <c r="I23" s="18"/>
    </row>
    <row r="24" spans="1:9" ht="24" customHeight="1">
      <c r="A24" s="1134" t="s">
        <v>615</v>
      </c>
      <c r="B24" s="757" t="s">
        <v>319</v>
      </c>
      <c r="C24" s="413">
        <v>38</v>
      </c>
      <c r="D24" s="371">
        <v>38</v>
      </c>
      <c r="E24" s="374" t="s">
        <v>239</v>
      </c>
      <c r="F24" s="374" t="s">
        <v>239</v>
      </c>
      <c r="G24" s="374" t="s">
        <v>239</v>
      </c>
      <c r="H24" s="414" t="s">
        <v>239</v>
      </c>
      <c r="I24" s="18"/>
    </row>
    <row r="25" spans="1:9" ht="24" customHeight="1">
      <c r="A25" s="1134"/>
      <c r="B25" s="757" t="s">
        <v>85</v>
      </c>
      <c r="C25" s="413">
        <v>24</v>
      </c>
      <c r="D25" s="371">
        <v>24</v>
      </c>
      <c r="E25" s="374" t="s">
        <v>239</v>
      </c>
      <c r="F25" s="374" t="s">
        <v>239</v>
      </c>
      <c r="G25" s="374" t="s">
        <v>239</v>
      </c>
      <c r="H25" s="414" t="s">
        <v>239</v>
      </c>
      <c r="I25" s="18"/>
    </row>
    <row r="26" spans="1:9" ht="24" customHeight="1">
      <c r="A26" s="1134"/>
      <c r="B26" s="757" t="s">
        <v>86</v>
      </c>
      <c r="C26" s="413">
        <v>14</v>
      </c>
      <c r="D26" s="371">
        <v>14</v>
      </c>
      <c r="E26" s="374" t="s">
        <v>239</v>
      </c>
      <c r="F26" s="374" t="s">
        <v>239</v>
      </c>
      <c r="G26" s="374" t="s">
        <v>239</v>
      </c>
      <c r="H26" s="414" t="s">
        <v>239</v>
      </c>
      <c r="I26" s="18"/>
    </row>
    <row r="27" spans="1:9" ht="24" customHeight="1">
      <c r="A27" s="1134" t="s">
        <v>616</v>
      </c>
      <c r="B27" s="757" t="s">
        <v>319</v>
      </c>
      <c r="C27" s="413">
        <v>25</v>
      </c>
      <c r="D27" s="371">
        <v>24</v>
      </c>
      <c r="E27" s="374"/>
      <c r="F27" s="374"/>
      <c r="G27" s="374"/>
      <c r="H27" s="414"/>
      <c r="I27" s="18"/>
    </row>
    <row r="28" spans="1:9" ht="24" customHeight="1">
      <c r="A28" s="1134"/>
      <c r="B28" s="757" t="s">
        <v>85</v>
      </c>
      <c r="C28" s="413">
        <v>11</v>
      </c>
      <c r="D28" s="371">
        <v>10</v>
      </c>
      <c r="E28" s="374"/>
      <c r="F28" s="374"/>
      <c r="G28" s="374"/>
      <c r="H28" s="414"/>
      <c r="I28" s="18"/>
    </row>
    <row r="29" spans="1:9" ht="24" customHeight="1">
      <c r="A29" s="1134"/>
      <c r="B29" s="757" t="s">
        <v>86</v>
      </c>
      <c r="C29" s="413">
        <v>14</v>
      </c>
      <c r="D29" s="371">
        <v>14</v>
      </c>
      <c r="E29" s="374"/>
      <c r="F29" s="374"/>
      <c r="G29" s="374"/>
      <c r="H29" s="414"/>
      <c r="I29" s="18"/>
    </row>
    <row r="30" spans="1:9" ht="24" customHeight="1">
      <c r="A30" s="1134" t="s">
        <v>768</v>
      </c>
      <c r="B30" s="757" t="s">
        <v>319</v>
      </c>
      <c r="C30" s="413">
        <v>39</v>
      </c>
      <c r="D30" s="371">
        <v>38</v>
      </c>
      <c r="E30" s="374" t="s">
        <v>239</v>
      </c>
      <c r="F30" s="598" t="s">
        <v>239</v>
      </c>
      <c r="G30" s="374" t="s">
        <v>239</v>
      </c>
      <c r="H30" s="414" t="s">
        <v>239</v>
      </c>
      <c r="I30" s="18"/>
    </row>
    <row r="31" spans="1:9" ht="24" customHeight="1">
      <c r="A31" s="1134"/>
      <c r="B31" s="757" t="s">
        <v>85</v>
      </c>
      <c r="C31" s="413">
        <v>20</v>
      </c>
      <c r="D31" s="371">
        <v>20</v>
      </c>
      <c r="E31" s="374" t="s">
        <v>239</v>
      </c>
      <c r="F31" s="374" t="s">
        <v>239</v>
      </c>
      <c r="G31" s="374" t="s">
        <v>239</v>
      </c>
      <c r="H31" s="414" t="s">
        <v>239</v>
      </c>
      <c r="I31" s="18"/>
    </row>
    <row r="32" spans="1:9" ht="24" customHeight="1" thickBot="1">
      <c r="A32" s="1496"/>
      <c r="B32" s="597" t="s">
        <v>86</v>
      </c>
      <c r="C32" s="415">
        <v>19</v>
      </c>
      <c r="D32" s="272">
        <v>18</v>
      </c>
      <c r="E32" s="755" t="s">
        <v>239</v>
      </c>
      <c r="F32" s="755" t="s">
        <v>239</v>
      </c>
      <c r="G32" s="755" t="s">
        <v>239</v>
      </c>
      <c r="H32" s="273" t="s">
        <v>239</v>
      </c>
      <c r="I32" s="18"/>
    </row>
    <row r="33" spans="1:9" ht="24" customHeight="1">
      <c r="A33" s="20"/>
      <c r="B33" s="20"/>
      <c r="C33" s="20"/>
      <c r="D33" s="20"/>
      <c r="E33" s="20"/>
      <c r="F33" s="20"/>
      <c r="G33" s="20"/>
      <c r="H33" s="248" t="s">
        <v>589</v>
      </c>
      <c r="I33" s="18"/>
    </row>
  </sheetData>
  <mergeCells count="8">
    <mergeCell ref="A24:A26"/>
    <mergeCell ref="A30:A32"/>
    <mergeCell ref="A2:B2"/>
    <mergeCell ref="A3:A9"/>
    <mergeCell ref="A10:A13"/>
    <mergeCell ref="A18:A20"/>
    <mergeCell ref="A21:A23"/>
    <mergeCell ref="A27:A29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26C9-E9BF-46B8-AB53-6EC9DCE22B40}">
  <sheetPr codeName="Sheet2"/>
  <dimension ref="A1:H102"/>
  <sheetViews>
    <sheetView view="pageLayout" zoomScale="70" zoomScaleNormal="100" zoomScaleSheetLayoutView="100" zoomScalePageLayoutView="70" workbookViewId="0">
      <selection activeCell="A37" sqref="A37"/>
    </sheetView>
  </sheetViews>
  <sheetFormatPr defaultRowHeight="18"/>
  <cols>
    <col min="1" max="2" width="13.8984375" customWidth="1"/>
    <col min="3" max="7" width="14.19921875" customWidth="1"/>
    <col min="8" max="8" width="16.19921875" customWidth="1"/>
  </cols>
  <sheetData>
    <row r="1" spans="1:8" ht="25.8" customHeight="1" thickBot="1">
      <c r="A1" s="1080" t="s">
        <v>45</v>
      </c>
      <c r="B1" s="1080"/>
      <c r="C1" s="1080"/>
      <c r="D1" s="20"/>
      <c r="E1" s="20"/>
      <c r="F1" s="20"/>
      <c r="G1" s="20"/>
      <c r="H1" s="249"/>
    </row>
    <row r="2" spans="1:8" ht="25.8" customHeight="1">
      <c r="A2" s="1093"/>
      <c r="B2" s="1094"/>
      <c r="C2" s="1090" t="s">
        <v>46</v>
      </c>
      <c r="D2" s="1056"/>
      <c r="E2" s="1056"/>
      <c r="F2" s="1056" t="s">
        <v>47</v>
      </c>
      <c r="G2" s="1056"/>
      <c r="H2" s="723" t="s">
        <v>48</v>
      </c>
    </row>
    <row r="3" spans="1:8" ht="25.8" customHeight="1" thickBot="1">
      <c r="A3" s="1095"/>
      <c r="B3" s="1096"/>
      <c r="C3" s="791" t="s">
        <v>49</v>
      </c>
      <c r="D3" s="734" t="s">
        <v>50</v>
      </c>
      <c r="E3" s="734" t="s">
        <v>51</v>
      </c>
      <c r="F3" s="734" t="s">
        <v>52</v>
      </c>
      <c r="G3" s="734" t="s">
        <v>53</v>
      </c>
      <c r="H3" s="720" t="s">
        <v>54</v>
      </c>
    </row>
    <row r="4" spans="1:8" ht="25.8" customHeight="1" thickTop="1">
      <c r="A4" s="1082" t="s">
        <v>55</v>
      </c>
      <c r="B4" s="1084"/>
      <c r="C4" s="21">
        <v>14.7</v>
      </c>
      <c r="D4" s="22">
        <v>35.799999999999997</v>
      </c>
      <c r="E4" s="23">
        <v>-6.9</v>
      </c>
      <c r="F4" s="24">
        <v>2897</v>
      </c>
      <c r="G4" s="22">
        <v>294</v>
      </c>
      <c r="H4" s="25">
        <v>1741.1</v>
      </c>
    </row>
    <row r="5" spans="1:8" ht="25.8" customHeight="1">
      <c r="A5" s="1082" t="s">
        <v>56</v>
      </c>
      <c r="B5" s="1084"/>
      <c r="C5" s="21">
        <v>14.6</v>
      </c>
      <c r="D5" s="22">
        <v>39.6</v>
      </c>
      <c r="E5" s="23">
        <v>-5.9</v>
      </c>
      <c r="F5" s="24">
        <v>3628</v>
      </c>
      <c r="G5" s="22">
        <v>236.5</v>
      </c>
      <c r="H5" s="25">
        <v>1842.1</v>
      </c>
    </row>
    <row r="6" spans="1:8" ht="25.8" customHeight="1">
      <c r="A6" s="1082" t="s">
        <v>57</v>
      </c>
      <c r="B6" s="1084"/>
      <c r="C6" s="21">
        <v>14.5</v>
      </c>
      <c r="D6" s="22">
        <v>37.700000000000003</v>
      </c>
      <c r="E6" s="23">
        <v>-6.6</v>
      </c>
      <c r="F6" s="24">
        <v>3502</v>
      </c>
      <c r="G6" s="22">
        <v>240.5</v>
      </c>
      <c r="H6" s="25">
        <v>1589.1</v>
      </c>
    </row>
    <row r="7" spans="1:8" ht="25.8" customHeight="1">
      <c r="A7" s="1082" t="s">
        <v>58</v>
      </c>
      <c r="B7" s="1084"/>
      <c r="C7" s="21">
        <v>14.4</v>
      </c>
      <c r="D7" s="22">
        <v>39</v>
      </c>
      <c r="E7" s="23">
        <v>-8</v>
      </c>
      <c r="F7" s="24">
        <v>3331</v>
      </c>
      <c r="G7" s="22">
        <v>230</v>
      </c>
      <c r="H7" s="25">
        <v>2177.9</v>
      </c>
    </row>
    <row r="8" spans="1:8" ht="25.8" customHeight="1" thickBot="1">
      <c r="A8" s="1083" t="s">
        <v>59</v>
      </c>
      <c r="B8" s="1085"/>
      <c r="C8" s="26">
        <v>14.9</v>
      </c>
      <c r="D8" s="27">
        <v>22.1</v>
      </c>
      <c r="E8" s="28">
        <v>9.6999999999999993</v>
      </c>
      <c r="F8" s="29">
        <v>3126</v>
      </c>
      <c r="G8" s="27">
        <v>418.5</v>
      </c>
      <c r="H8" s="30">
        <v>2177.9</v>
      </c>
    </row>
    <row r="9" spans="1:8" ht="25.8" customHeight="1" thickBot="1">
      <c r="A9" s="20"/>
      <c r="B9" s="20"/>
      <c r="C9" s="20"/>
      <c r="D9" s="20"/>
      <c r="E9" s="20"/>
      <c r="F9" s="20"/>
      <c r="G9" s="20"/>
      <c r="H9" s="249"/>
    </row>
    <row r="10" spans="1:8" ht="25.8" customHeight="1">
      <c r="A10" s="1086"/>
      <c r="B10" s="1087"/>
      <c r="C10" s="1090" t="s">
        <v>60</v>
      </c>
      <c r="D10" s="1056"/>
      <c r="E10" s="1056"/>
      <c r="F10" s="1056" t="s">
        <v>61</v>
      </c>
      <c r="G10" s="1056"/>
      <c r="H10" s="1091" t="s">
        <v>48</v>
      </c>
    </row>
    <row r="11" spans="1:8" ht="25.8" customHeight="1" thickBot="1">
      <c r="A11" s="1088"/>
      <c r="B11" s="1089"/>
      <c r="C11" s="740" t="s">
        <v>62</v>
      </c>
      <c r="D11" s="31" t="s">
        <v>63</v>
      </c>
      <c r="E11" s="31" t="s">
        <v>64</v>
      </c>
      <c r="F11" s="719" t="s">
        <v>65</v>
      </c>
      <c r="G11" s="719" t="s">
        <v>53</v>
      </c>
      <c r="H11" s="1092"/>
    </row>
    <row r="12" spans="1:8" ht="25.8" customHeight="1" thickTop="1">
      <c r="A12" s="1081" t="s">
        <v>66</v>
      </c>
      <c r="B12" s="33" t="s">
        <v>67</v>
      </c>
      <c r="C12" s="34">
        <v>3</v>
      </c>
      <c r="D12" s="35">
        <v>10.9</v>
      </c>
      <c r="E12" s="35">
        <v>-3.1</v>
      </c>
      <c r="F12" s="35">
        <v>27</v>
      </c>
      <c r="G12" s="35">
        <v>14.5</v>
      </c>
      <c r="H12" s="36">
        <v>206.7</v>
      </c>
    </row>
    <row r="13" spans="1:8" ht="25.8" customHeight="1">
      <c r="A13" s="1082"/>
      <c r="B13" s="732" t="s">
        <v>68</v>
      </c>
      <c r="C13" s="37">
        <v>5.2</v>
      </c>
      <c r="D13" s="23">
        <v>12.9</v>
      </c>
      <c r="E13" s="23">
        <v>-1</v>
      </c>
      <c r="F13" s="23">
        <v>124</v>
      </c>
      <c r="G13" s="23">
        <v>60.5</v>
      </c>
      <c r="H13" s="38">
        <v>171.5</v>
      </c>
    </row>
    <row r="14" spans="1:8" ht="25.8" customHeight="1">
      <c r="A14" s="1082"/>
      <c r="B14" s="732" t="s">
        <v>69</v>
      </c>
      <c r="C14" s="37">
        <v>10.6</v>
      </c>
      <c r="D14" s="23">
        <v>17.8</v>
      </c>
      <c r="E14" s="23">
        <v>4.5</v>
      </c>
      <c r="F14" s="23">
        <v>201.5</v>
      </c>
      <c r="G14" s="23">
        <v>43</v>
      </c>
      <c r="H14" s="38">
        <v>189.4</v>
      </c>
    </row>
    <row r="15" spans="1:8" ht="25.8" customHeight="1">
      <c r="A15" s="1082"/>
      <c r="B15" s="732" t="s">
        <v>70</v>
      </c>
      <c r="C15" s="37">
        <v>13.7</v>
      </c>
      <c r="D15" s="23">
        <v>20.6</v>
      </c>
      <c r="E15" s="23">
        <v>7.5</v>
      </c>
      <c r="F15" s="23">
        <v>291</v>
      </c>
      <c r="G15" s="23">
        <v>96</v>
      </c>
      <c r="H15" s="38">
        <v>195.3</v>
      </c>
    </row>
    <row r="16" spans="1:8" ht="25.8" customHeight="1">
      <c r="A16" s="1082"/>
      <c r="B16" s="732" t="s">
        <v>71</v>
      </c>
      <c r="C16" s="37">
        <v>17.3</v>
      </c>
      <c r="D16" s="23">
        <v>23.9</v>
      </c>
      <c r="E16" s="23">
        <v>12</v>
      </c>
      <c r="F16" s="23">
        <v>358</v>
      </c>
      <c r="G16" s="23">
        <v>155.5</v>
      </c>
      <c r="H16" s="38">
        <v>183.8</v>
      </c>
    </row>
    <row r="17" spans="1:8" ht="25.8" customHeight="1">
      <c r="A17" s="1082"/>
      <c r="B17" s="732" t="s">
        <v>72</v>
      </c>
      <c r="C17" s="37">
        <v>20.9</v>
      </c>
      <c r="D17" s="23">
        <v>26.6</v>
      </c>
      <c r="E17" s="23">
        <v>16.899999999999999</v>
      </c>
      <c r="F17" s="23">
        <v>696</v>
      </c>
      <c r="G17" s="23">
        <v>418.5</v>
      </c>
      <c r="H17" s="38">
        <v>93.1</v>
      </c>
    </row>
    <row r="18" spans="1:8" ht="25.8" customHeight="1">
      <c r="A18" s="1082"/>
      <c r="B18" s="732" t="s">
        <v>73</v>
      </c>
      <c r="C18" s="37">
        <v>25.8</v>
      </c>
      <c r="D18" s="23">
        <v>32.799999999999997</v>
      </c>
      <c r="E18" s="23">
        <v>21.1</v>
      </c>
      <c r="F18" s="23">
        <v>169</v>
      </c>
      <c r="G18" s="23">
        <v>52</v>
      </c>
      <c r="H18" s="38">
        <v>208.8</v>
      </c>
    </row>
    <row r="19" spans="1:8" ht="25.8" customHeight="1">
      <c r="A19" s="1082"/>
      <c r="B19" s="732" t="s">
        <v>74</v>
      </c>
      <c r="C19" s="37">
        <v>25.8</v>
      </c>
      <c r="D19" s="23">
        <v>32.4</v>
      </c>
      <c r="E19" s="23">
        <v>21.9</v>
      </c>
      <c r="F19" s="23">
        <v>596.5</v>
      </c>
      <c r="G19" s="23">
        <v>142</v>
      </c>
      <c r="H19" s="38">
        <v>179.8</v>
      </c>
    </row>
    <row r="20" spans="1:8" ht="25.8" customHeight="1">
      <c r="A20" s="1082"/>
      <c r="B20" s="732" t="s">
        <v>75</v>
      </c>
      <c r="C20" s="37">
        <v>24.4</v>
      </c>
      <c r="D20" s="23">
        <v>31</v>
      </c>
      <c r="E20" s="23">
        <v>20.3</v>
      </c>
      <c r="F20" s="23">
        <v>160</v>
      </c>
      <c r="G20" s="23">
        <v>49.5</v>
      </c>
      <c r="H20" s="38">
        <v>179.7</v>
      </c>
    </row>
    <row r="21" spans="1:8" ht="25.8" customHeight="1">
      <c r="A21" s="1082"/>
      <c r="B21" s="732" t="s">
        <v>76</v>
      </c>
      <c r="C21" s="37">
        <v>15.5</v>
      </c>
      <c r="D21" s="23">
        <v>23.5</v>
      </c>
      <c r="E21" s="23">
        <v>9.9</v>
      </c>
      <c r="F21" s="23">
        <v>191</v>
      </c>
      <c r="G21" s="23">
        <v>48</v>
      </c>
      <c r="H21" s="38">
        <v>201.9</v>
      </c>
    </row>
    <row r="22" spans="1:8" ht="25.8" customHeight="1">
      <c r="A22" s="1082"/>
      <c r="B22" s="732" t="s">
        <v>77</v>
      </c>
      <c r="C22" s="37">
        <v>11.2</v>
      </c>
      <c r="D22" s="23">
        <v>18.5</v>
      </c>
      <c r="E22" s="23">
        <v>5.7</v>
      </c>
      <c r="F22" s="23">
        <v>193</v>
      </c>
      <c r="G22" s="23">
        <v>83.5</v>
      </c>
      <c r="H22" s="38">
        <v>174.1</v>
      </c>
    </row>
    <row r="23" spans="1:8" ht="25.8" customHeight="1" thickBot="1">
      <c r="A23" s="1083"/>
      <c r="B23" s="39" t="s">
        <v>78</v>
      </c>
      <c r="C23" s="40">
        <v>5.6</v>
      </c>
      <c r="D23" s="28">
        <v>13.8</v>
      </c>
      <c r="E23" s="28">
        <v>0.3</v>
      </c>
      <c r="F23" s="28">
        <v>119</v>
      </c>
      <c r="G23" s="28">
        <v>44</v>
      </c>
      <c r="H23" s="41">
        <v>193.8</v>
      </c>
    </row>
    <row r="24" spans="1:8" ht="25.8" customHeight="1">
      <c r="A24" s="58"/>
      <c r="B24" s="58"/>
      <c r="C24" s="58"/>
      <c r="D24" s="58"/>
      <c r="E24" s="58"/>
      <c r="F24" s="42"/>
      <c r="G24" s="43"/>
      <c r="H24" s="43" t="s">
        <v>79</v>
      </c>
    </row>
    <row r="25" spans="1:8" ht="25.8" customHeight="1">
      <c r="A25" s="20"/>
      <c r="B25" s="20"/>
      <c r="C25" s="20"/>
      <c r="D25" s="20"/>
      <c r="E25" s="20"/>
      <c r="F25" s="20"/>
      <c r="G25" s="20"/>
      <c r="H25" s="249"/>
    </row>
    <row r="26" spans="1:8" ht="25.8" customHeight="1">
      <c r="A26" s="20"/>
      <c r="B26" s="20"/>
      <c r="C26" s="20"/>
      <c r="D26" s="20"/>
      <c r="E26" s="20"/>
      <c r="F26" s="20"/>
      <c r="G26" s="20"/>
      <c r="H26" s="249"/>
    </row>
    <row r="27" spans="1:8">
      <c r="A27" s="20"/>
      <c r="B27" s="20"/>
      <c r="C27" s="20"/>
      <c r="D27" s="20"/>
      <c r="E27" s="20"/>
      <c r="F27" s="20"/>
      <c r="G27" s="20"/>
      <c r="H27" s="249"/>
    </row>
    <row r="28" spans="1:8">
      <c r="A28" s="20"/>
      <c r="B28" s="20"/>
      <c r="C28" s="20"/>
      <c r="D28" s="20"/>
      <c r="E28" s="20"/>
      <c r="F28" s="20"/>
      <c r="G28" s="20"/>
      <c r="H28" s="249"/>
    </row>
    <row r="29" spans="1:8">
      <c r="A29" s="20"/>
      <c r="B29" s="20"/>
      <c r="C29" s="20"/>
      <c r="D29" s="20"/>
      <c r="E29" s="20"/>
      <c r="F29" s="20"/>
      <c r="G29" s="20"/>
      <c r="H29" s="249"/>
    </row>
    <row r="30" spans="1:8">
      <c r="A30" s="20"/>
      <c r="B30" s="20"/>
      <c r="C30" s="20"/>
      <c r="D30" s="20"/>
      <c r="E30" s="20"/>
      <c r="F30" s="20"/>
      <c r="G30" s="20"/>
      <c r="H30" s="249"/>
    </row>
    <row r="31" spans="1:8">
      <c r="A31" s="20"/>
      <c r="B31" s="20"/>
      <c r="C31" s="20"/>
      <c r="D31" s="20"/>
      <c r="E31" s="20"/>
      <c r="F31" s="20"/>
      <c r="G31" s="20"/>
      <c r="H31" s="249"/>
    </row>
    <row r="32" spans="1:8">
      <c r="A32" s="20"/>
      <c r="B32" s="20"/>
      <c r="C32" s="20"/>
      <c r="D32" s="20"/>
      <c r="E32" s="20"/>
      <c r="F32" s="20"/>
      <c r="G32" s="20"/>
      <c r="H32" s="249"/>
    </row>
    <row r="33" spans="1:8">
      <c r="A33" s="20"/>
      <c r="B33" s="20"/>
      <c r="C33" s="20"/>
      <c r="D33" s="20"/>
      <c r="E33" s="20"/>
      <c r="F33" s="20"/>
      <c r="G33" s="20"/>
      <c r="H33" s="249"/>
    </row>
    <row r="34" spans="1:8">
      <c r="A34" s="20"/>
      <c r="B34" s="20"/>
      <c r="C34" s="20"/>
      <c r="D34" s="20"/>
      <c r="E34" s="20"/>
      <c r="F34" s="20"/>
      <c r="G34" s="20"/>
      <c r="H34" s="249"/>
    </row>
    <row r="35" spans="1:8">
      <c r="A35" s="20"/>
      <c r="B35" s="20"/>
      <c r="C35" s="20"/>
      <c r="D35" s="20"/>
      <c r="E35" s="20"/>
      <c r="F35" s="20"/>
      <c r="G35" s="20"/>
      <c r="H35" s="249"/>
    </row>
    <row r="36" spans="1:8">
      <c r="A36" s="20"/>
      <c r="B36" s="20"/>
      <c r="C36" s="20"/>
      <c r="D36" s="20"/>
      <c r="E36" s="20"/>
      <c r="F36" s="20"/>
      <c r="G36" s="20"/>
      <c r="H36" s="249"/>
    </row>
    <row r="37" spans="1:8">
      <c r="A37" s="20"/>
      <c r="B37" s="20"/>
      <c r="C37" s="20"/>
      <c r="D37" s="20"/>
      <c r="E37" s="20"/>
      <c r="F37" s="20"/>
      <c r="G37" s="20"/>
      <c r="H37" s="249"/>
    </row>
    <row r="38" spans="1:8">
      <c r="A38" s="20"/>
      <c r="B38" s="20"/>
      <c r="C38" s="20"/>
      <c r="D38" s="20"/>
      <c r="E38" s="20"/>
      <c r="F38" s="20"/>
      <c r="G38" s="20"/>
      <c r="H38" s="249"/>
    </row>
    <row r="39" spans="1:8">
      <c r="A39" s="20"/>
      <c r="B39" s="20"/>
      <c r="C39" s="20"/>
      <c r="D39" s="20"/>
      <c r="E39" s="20"/>
      <c r="F39" s="20"/>
      <c r="G39" s="20"/>
      <c r="H39" s="249"/>
    </row>
    <row r="40" spans="1:8">
      <c r="A40" s="20"/>
      <c r="B40" s="20"/>
      <c r="C40" s="20"/>
      <c r="D40" s="20"/>
      <c r="E40" s="20"/>
      <c r="F40" s="20"/>
      <c r="G40" s="20"/>
      <c r="H40" s="249"/>
    </row>
    <row r="41" spans="1:8">
      <c r="A41" s="20"/>
      <c r="B41" s="20"/>
      <c r="C41" s="20"/>
      <c r="D41" s="20"/>
      <c r="E41" s="20"/>
      <c r="F41" s="20"/>
      <c r="G41" s="20"/>
      <c r="H41" s="249"/>
    </row>
    <row r="42" spans="1:8">
      <c r="A42" s="20"/>
      <c r="B42" s="20"/>
      <c r="C42" s="20"/>
      <c r="D42" s="20"/>
      <c r="E42" s="20"/>
      <c r="F42" s="20"/>
      <c r="G42" s="20"/>
      <c r="H42" s="249"/>
    </row>
    <row r="43" spans="1:8">
      <c r="A43" s="20"/>
      <c r="B43" s="20"/>
      <c r="C43" s="20"/>
      <c r="D43" s="20"/>
      <c r="E43" s="20"/>
      <c r="F43" s="20"/>
      <c r="G43" s="20"/>
      <c r="H43" s="249"/>
    </row>
    <row r="44" spans="1:8">
      <c r="A44" s="20"/>
      <c r="B44" s="20"/>
      <c r="C44" s="20"/>
      <c r="D44" s="20"/>
      <c r="E44" s="20"/>
      <c r="F44" s="20"/>
      <c r="G44" s="20"/>
      <c r="H44" s="249"/>
    </row>
    <row r="45" spans="1:8">
      <c r="A45" s="20"/>
      <c r="B45" s="20"/>
      <c r="C45" s="20"/>
      <c r="D45" s="20"/>
      <c r="E45" s="20"/>
      <c r="F45" s="20"/>
      <c r="G45" s="20"/>
      <c r="H45" s="249"/>
    </row>
    <row r="46" spans="1:8">
      <c r="A46" s="20"/>
      <c r="B46" s="20"/>
      <c r="C46" s="20"/>
      <c r="D46" s="20"/>
      <c r="E46" s="20"/>
      <c r="F46" s="20"/>
      <c r="G46" s="20"/>
      <c r="H46" s="249"/>
    </row>
    <row r="47" spans="1:8">
      <c r="A47" s="20"/>
      <c r="B47" s="20"/>
      <c r="C47" s="20"/>
      <c r="D47" s="20"/>
      <c r="E47" s="20"/>
      <c r="F47" s="20"/>
      <c r="G47" s="20"/>
      <c r="H47" s="249"/>
    </row>
    <row r="48" spans="1:8">
      <c r="A48" s="20"/>
      <c r="B48" s="20"/>
      <c r="C48" s="20"/>
      <c r="D48" s="20"/>
      <c r="E48" s="20"/>
      <c r="F48" s="20"/>
      <c r="G48" s="20"/>
      <c r="H48" s="249"/>
    </row>
    <row r="49" spans="1:8">
      <c r="A49" s="20"/>
      <c r="B49" s="20"/>
      <c r="C49" s="20"/>
      <c r="D49" s="20"/>
      <c r="E49" s="20"/>
      <c r="F49" s="20"/>
      <c r="G49" s="20"/>
      <c r="H49" s="249"/>
    </row>
    <row r="50" spans="1:8">
      <c r="A50" s="20"/>
      <c r="B50" s="20"/>
      <c r="C50" s="20"/>
      <c r="D50" s="20"/>
      <c r="E50" s="20"/>
      <c r="F50" s="20"/>
      <c r="G50" s="20"/>
      <c r="H50" s="249"/>
    </row>
    <row r="51" spans="1:8">
      <c r="A51" s="20"/>
      <c r="B51" s="20"/>
      <c r="C51" s="20"/>
      <c r="D51" s="20"/>
      <c r="E51" s="20"/>
      <c r="F51" s="20"/>
      <c r="G51" s="20"/>
      <c r="H51" s="249"/>
    </row>
    <row r="52" spans="1:8">
      <c r="A52" s="20"/>
      <c r="B52" s="20"/>
      <c r="C52" s="20"/>
      <c r="D52" s="20"/>
      <c r="E52" s="20"/>
      <c r="F52" s="20"/>
      <c r="G52" s="20"/>
      <c r="H52" s="249"/>
    </row>
    <row r="53" spans="1:8">
      <c r="A53" s="20"/>
      <c r="B53" s="20"/>
      <c r="C53" s="20"/>
      <c r="D53" s="20"/>
      <c r="E53" s="20"/>
      <c r="F53" s="20"/>
      <c r="G53" s="20"/>
      <c r="H53" s="249"/>
    </row>
    <row r="54" spans="1:8">
      <c r="A54" s="20"/>
      <c r="B54" s="20"/>
      <c r="C54" s="20"/>
      <c r="D54" s="20"/>
      <c r="E54" s="20"/>
      <c r="F54" s="20"/>
      <c r="G54" s="20"/>
      <c r="H54" s="249"/>
    </row>
    <row r="55" spans="1:8">
      <c r="A55" s="20"/>
      <c r="B55" s="20"/>
      <c r="C55" s="20"/>
      <c r="D55" s="20"/>
      <c r="E55" s="20"/>
      <c r="F55" s="20"/>
      <c r="G55" s="20"/>
      <c r="H55" s="249"/>
    </row>
    <row r="56" spans="1:8">
      <c r="A56" s="20"/>
      <c r="B56" s="20"/>
      <c r="C56" s="20"/>
      <c r="D56" s="20"/>
      <c r="E56" s="20"/>
      <c r="F56" s="20"/>
      <c r="G56" s="20"/>
      <c r="H56" s="249"/>
    </row>
    <row r="57" spans="1:8">
      <c r="A57" s="20"/>
      <c r="B57" s="20"/>
      <c r="C57" s="20"/>
      <c r="D57" s="20"/>
      <c r="E57" s="20"/>
      <c r="F57" s="20"/>
      <c r="G57" s="20"/>
      <c r="H57" s="249"/>
    </row>
    <row r="58" spans="1:8">
      <c r="A58" s="20"/>
      <c r="B58" s="20"/>
      <c r="C58" s="20"/>
      <c r="D58" s="20"/>
      <c r="E58" s="20"/>
      <c r="F58" s="20"/>
      <c r="G58" s="20"/>
      <c r="H58" s="249"/>
    </row>
    <row r="59" spans="1:8">
      <c r="A59" s="20"/>
      <c r="B59" s="20"/>
      <c r="C59" s="20"/>
      <c r="D59" s="20"/>
      <c r="E59" s="20"/>
      <c r="F59" s="20"/>
      <c r="G59" s="20"/>
      <c r="H59" s="249"/>
    </row>
    <row r="60" spans="1:8">
      <c r="A60" s="20"/>
      <c r="B60" s="20"/>
      <c r="C60" s="20"/>
      <c r="D60" s="20"/>
      <c r="E60" s="20"/>
      <c r="F60" s="20"/>
      <c r="G60" s="20"/>
      <c r="H60" s="249"/>
    </row>
    <row r="61" spans="1:8">
      <c r="A61" s="20"/>
      <c r="B61" s="20"/>
      <c r="C61" s="20"/>
      <c r="D61" s="20"/>
      <c r="E61" s="20"/>
      <c r="F61" s="20"/>
      <c r="G61" s="20"/>
      <c r="H61" s="249"/>
    </row>
    <row r="62" spans="1:8">
      <c r="A62" s="20"/>
      <c r="B62" s="20"/>
      <c r="C62" s="20"/>
      <c r="D62" s="20"/>
      <c r="E62" s="20"/>
      <c r="F62" s="20"/>
      <c r="G62" s="20"/>
      <c r="H62" s="249"/>
    </row>
    <row r="63" spans="1:8">
      <c r="A63" s="20"/>
      <c r="B63" s="20"/>
      <c r="C63" s="20"/>
      <c r="D63" s="20"/>
      <c r="E63" s="20"/>
      <c r="F63" s="20"/>
      <c r="G63" s="20"/>
      <c r="H63" s="249"/>
    </row>
    <row r="64" spans="1:8">
      <c r="A64" s="20"/>
      <c r="B64" s="20"/>
      <c r="C64" s="20"/>
      <c r="D64" s="20"/>
      <c r="E64" s="20"/>
      <c r="F64" s="20"/>
      <c r="G64" s="20"/>
      <c r="H64" s="249"/>
    </row>
    <row r="65" spans="1:8">
      <c r="A65" s="20"/>
      <c r="B65" s="20"/>
      <c r="C65" s="20"/>
      <c r="D65" s="20"/>
      <c r="E65" s="20"/>
      <c r="F65" s="20"/>
      <c r="G65" s="20"/>
      <c r="H65" s="249"/>
    </row>
    <row r="66" spans="1:8">
      <c r="A66" s="20"/>
      <c r="B66" s="20"/>
      <c r="C66" s="20"/>
      <c r="D66" s="20"/>
      <c r="E66" s="20"/>
      <c r="F66" s="20"/>
      <c r="G66" s="20"/>
      <c r="H66" s="249"/>
    </row>
    <row r="67" spans="1:8">
      <c r="A67" s="20"/>
      <c r="B67" s="20"/>
      <c r="C67" s="20"/>
      <c r="D67" s="20"/>
      <c r="E67" s="20"/>
      <c r="F67" s="20"/>
      <c r="G67" s="20"/>
      <c r="H67" s="249"/>
    </row>
    <row r="68" spans="1:8">
      <c r="A68" s="20"/>
      <c r="B68" s="20"/>
      <c r="C68" s="20"/>
      <c r="D68" s="20"/>
      <c r="E68" s="20"/>
      <c r="F68" s="20"/>
      <c r="G68" s="20"/>
      <c r="H68" s="249"/>
    </row>
    <row r="69" spans="1:8">
      <c r="A69" s="20"/>
      <c r="B69" s="20"/>
      <c r="C69" s="20"/>
      <c r="D69" s="20"/>
      <c r="E69" s="20"/>
      <c r="F69" s="20"/>
      <c r="G69" s="20"/>
      <c r="H69" s="249"/>
    </row>
    <row r="70" spans="1:8">
      <c r="A70" s="20"/>
      <c r="B70" s="20"/>
      <c r="C70" s="20"/>
      <c r="D70" s="20"/>
      <c r="E70" s="20"/>
      <c r="F70" s="20"/>
      <c r="G70" s="20"/>
      <c r="H70" s="249"/>
    </row>
    <row r="71" spans="1:8">
      <c r="A71" s="20"/>
      <c r="B71" s="20"/>
      <c r="C71" s="20"/>
      <c r="D71" s="20"/>
      <c r="E71" s="20"/>
      <c r="F71" s="20"/>
      <c r="G71" s="20"/>
      <c r="H71" s="249"/>
    </row>
    <row r="72" spans="1:8">
      <c r="A72" s="20"/>
      <c r="B72" s="20"/>
      <c r="C72" s="20"/>
      <c r="D72" s="20"/>
      <c r="E72" s="20"/>
      <c r="F72" s="20"/>
      <c r="G72" s="20"/>
      <c r="H72" s="249"/>
    </row>
    <row r="73" spans="1:8">
      <c r="A73" s="20"/>
      <c r="B73" s="20"/>
      <c r="C73" s="20"/>
      <c r="D73" s="20"/>
      <c r="E73" s="20"/>
      <c r="F73" s="20"/>
      <c r="G73" s="20"/>
      <c r="H73" s="249"/>
    </row>
    <row r="74" spans="1:8">
      <c r="A74" s="20"/>
      <c r="B74" s="20"/>
      <c r="C74" s="20"/>
      <c r="D74" s="20"/>
      <c r="E74" s="20"/>
      <c r="F74" s="20"/>
      <c r="G74" s="20"/>
      <c r="H74" s="249"/>
    </row>
    <row r="75" spans="1:8">
      <c r="A75" s="18"/>
      <c r="B75" s="18"/>
      <c r="C75" s="18"/>
      <c r="D75" s="18"/>
      <c r="E75" s="18"/>
      <c r="F75" s="18"/>
      <c r="G75" s="18"/>
    </row>
    <row r="76" spans="1:8">
      <c r="A76" s="18"/>
      <c r="B76" s="18"/>
      <c r="C76" s="18"/>
      <c r="D76" s="18"/>
      <c r="E76" s="18"/>
      <c r="F76" s="18"/>
      <c r="G76" s="18"/>
    </row>
    <row r="77" spans="1:8">
      <c r="A77" s="18"/>
      <c r="B77" s="18"/>
      <c r="C77" s="18"/>
      <c r="D77" s="18"/>
      <c r="E77" s="18"/>
      <c r="F77" s="18"/>
      <c r="G77" s="18"/>
    </row>
    <row r="78" spans="1:8">
      <c r="A78" s="18"/>
      <c r="B78" s="18"/>
      <c r="C78" s="18"/>
      <c r="D78" s="18"/>
      <c r="E78" s="18"/>
      <c r="F78" s="18"/>
      <c r="G78" s="18"/>
    </row>
    <row r="79" spans="1:8">
      <c r="A79" s="18"/>
      <c r="B79" s="18"/>
      <c r="C79" s="18"/>
      <c r="D79" s="18"/>
      <c r="E79" s="18"/>
      <c r="F79" s="18"/>
      <c r="G79" s="18"/>
    </row>
    <row r="80" spans="1:8">
      <c r="A80" s="18"/>
      <c r="B80" s="18"/>
      <c r="C80" s="18"/>
      <c r="D80" s="18"/>
      <c r="E80" s="18"/>
      <c r="F80" s="18"/>
      <c r="G80" s="18"/>
    </row>
    <row r="81" spans="1:7">
      <c r="A81" s="18"/>
      <c r="B81" s="18"/>
      <c r="C81" s="18"/>
      <c r="D81" s="18"/>
      <c r="E81" s="18"/>
      <c r="F81" s="18"/>
      <c r="G81" s="18"/>
    </row>
    <row r="82" spans="1:7">
      <c r="A82" s="18"/>
      <c r="B82" s="18"/>
      <c r="C82" s="18"/>
      <c r="D82" s="18"/>
      <c r="E82" s="18"/>
      <c r="F82" s="18"/>
      <c r="G82" s="18"/>
    </row>
    <row r="83" spans="1:7">
      <c r="A83" s="18"/>
      <c r="B83" s="18"/>
      <c r="C83" s="18"/>
      <c r="D83" s="18"/>
      <c r="E83" s="18"/>
      <c r="F83" s="18"/>
      <c r="G83" s="18"/>
    </row>
    <row r="84" spans="1:7">
      <c r="A84" s="18"/>
      <c r="B84" s="18"/>
      <c r="C84" s="18"/>
      <c r="D84" s="18"/>
      <c r="E84" s="18"/>
      <c r="F84" s="18"/>
      <c r="G84" s="18"/>
    </row>
    <row r="85" spans="1:7">
      <c r="A85" s="18"/>
      <c r="B85" s="18"/>
      <c r="C85" s="18"/>
      <c r="D85" s="18"/>
      <c r="E85" s="18"/>
      <c r="F85" s="18"/>
      <c r="G85" s="18"/>
    </row>
    <row r="86" spans="1:7">
      <c r="A86" s="18"/>
      <c r="B86" s="18"/>
      <c r="C86" s="18"/>
      <c r="D86" s="18"/>
      <c r="E86" s="18"/>
      <c r="F86" s="18"/>
      <c r="G86" s="18"/>
    </row>
    <row r="87" spans="1:7">
      <c r="A87" s="18"/>
      <c r="B87" s="18"/>
      <c r="C87" s="18"/>
      <c r="D87" s="18"/>
      <c r="E87" s="18"/>
      <c r="F87" s="18"/>
      <c r="G87" s="18"/>
    </row>
    <row r="88" spans="1:7">
      <c r="A88" s="18"/>
      <c r="B88" s="18"/>
      <c r="C88" s="18"/>
      <c r="D88" s="18"/>
      <c r="E88" s="18"/>
      <c r="F88" s="18"/>
      <c r="G88" s="18"/>
    </row>
    <row r="89" spans="1:7">
      <c r="A89" s="18"/>
      <c r="B89" s="18"/>
      <c r="C89" s="18"/>
      <c r="D89" s="18"/>
      <c r="E89" s="18"/>
      <c r="F89" s="18"/>
      <c r="G89" s="18"/>
    </row>
    <row r="90" spans="1:7">
      <c r="A90" s="18"/>
      <c r="B90" s="18"/>
      <c r="C90" s="18"/>
      <c r="D90" s="18"/>
      <c r="E90" s="18"/>
      <c r="F90" s="18"/>
      <c r="G90" s="18"/>
    </row>
    <row r="91" spans="1:7">
      <c r="A91" s="18"/>
      <c r="B91" s="18"/>
      <c r="C91" s="18"/>
      <c r="D91" s="18"/>
      <c r="E91" s="18"/>
      <c r="F91" s="18"/>
      <c r="G91" s="18"/>
    </row>
    <row r="92" spans="1:7">
      <c r="A92" s="18"/>
      <c r="B92" s="18"/>
      <c r="C92" s="18"/>
      <c r="D92" s="18"/>
      <c r="E92" s="18"/>
      <c r="F92" s="18"/>
      <c r="G92" s="18"/>
    </row>
    <row r="93" spans="1:7">
      <c r="A93" s="18"/>
      <c r="B93" s="18"/>
      <c r="C93" s="18"/>
      <c r="D93" s="18"/>
      <c r="E93" s="18"/>
      <c r="F93" s="18"/>
      <c r="G93" s="18"/>
    </row>
    <row r="94" spans="1:7">
      <c r="A94" s="18"/>
      <c r="B94" s="18"/>
      <c r="C94" s="18"/>
      <c r="D94" s="18"/>
      <c r="E94" s="18"/>
      <c r="F94" s="18"/>
      <c r="G94" s="18"/>
    </row>
    <row r="95" spans="1:7">
      <c r="A95" s="18"/>
      <c r="B95" s="18"/>
      <c r="C95" s="18"/>
      <c r="D95" s="18"/>
      <c r="E95" s="18"/>
      <c r="F95" s="18"/>
      <c r="G95" s="18"/>
    </row>
    <row r="96" spans="1:7">
      <c r="A96" s="18"/>
      <c r="B96" s="18"/>
      <c r="C96" s="18"/>
      <c r="D96" s="18"/>
      <c r="E96" s="18"/>
      <c r="F96" s="18"/>
      <c r="G96" s="18"/>
    </row>
    <row r="97" spans="1:7">
      <c r="A97" s="18"/>
      <c r="B97" s="18"/>
      <c r="C97" s="18"/>
      <c r="D97" s="18"/>
      <c r="E97" s="18"/>
      <c r="F97" s="18"/>
      <c r="G97" s="18"/>
    </row>
    <row r="98" spans="1:7">
      <c r="A98" s="18"/>
      <c r="B98" s="18"/>
      <c r="C98" s="18"/>
      <c r="D98" s="18"/>
      <c r="E98" s="18"/>
      <c r="F98" s="18"/>
      <c r="G98" s="18"/>
    </row>
    <row r="99" spans="1:7">
      <c r="A99" s="18"/>
      <c r="B99" s="18"/>
      <c r="C99" s="18"/>
      <c r="D99" s="18"/>
      <c r="E99" s="18"/>
      <c r="F99" s="18"/>
      <c r="G99" s="18"/>
    </row>
    <row r="100" spans="1:7">
      <c r="A100" s="18"/>
      <c r="B100" s="18"/>
      <c r="C100" s="18"/>
      <c r="D100" s="18"/>
      <c r="E100" s="18"/>
      <c r="F100" s="18"/>
      <c r="G100" s="18"/>
    </row>
    <row r="101" spans="1:7">
      <c r="A101" s="18"/>
      <c r="B101" s="18"/>
      <c r="C101" s="18"/>
      <c r="D101" s="18"/>
      <c r="E101" s="18"/>
      <c r="F101" s="18"/>
      <c r="G101" s="18"/>
    </row>
    <row r="102" spans="1:7">
      <c r="A102" s="18"/>
      <c r="B102" s="18"/>
      <c r="C102" s="18"/>
      <c r="D102" s="18"/>
      <c r="E102" s="18"/>
      <c r="F102" s="18"/>
      <c r="G102" s="18"/>
    </row>
  </sheetData>
  <mergeCells count="14">
    <mergeCell ref="F10:G10"/>
    <mergeCell ref="H10:H11"/>
    <mergeCell ref="A2:B3"/>
    <mergeCell ref="C2:E2"/>
    <mergeCell ref="F2:G2"/>
    <mergeCell ref="A4:B4"/>
    <mergeCell ref="A5:B5"/>
    <mergeCell ref="A6:B6"/>
    <mergeCell ref="A1:C1"/>
    <mergeCell ref="A12:A23"/>
    <mergeCell ref="A7:B7"/>
    <mergeCell ref="A8:B8"/>
    <mergeCell ref="A10:B11"/>
    <mergeCell ref="C10:E10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rowBreaks count="1" manualBreakCount="1">
    <brk id="43" max="7" man="1"/>
  </rowBreaks>
  <colBreaks count="1" manualBreakCount="1">
    <brk id="8" max="2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1405-0F04-4CF7-B48B-86524B6A7DE1}">
  <sheetPr codeName="Sheet19"/>
  <dimension ref="A1:M32"/>
  <sheetViews>
    <sheetView view="pageLayout" zoomScale="70" zoomScaleNormal="100" zoomScalePageLayoutView="70" workbookViewId="0">
      <selection activeCell="E45" sqref="E45"/>
    </sheetView>
  </sheetViews>
  <sheetFormatPr defaultRowHeight="18"/>
  <cols>
    <col min="4" max="13" width="8.796875" customWidth="1"/>
  </cols>
  <sheetData>
    <row r="1" spans="1:13" ht="24.6" customHeight="1">
      <c r="A1" s="20" t="s">
        <v>617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4.6" customHeight="1">
      <c r="A2" s="20" t="s">
        <v>1419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497" t="s">
        <v>634</v>
      </c>
      <c r="M2" s="1497"/>
    </row>
    <row r="3" spans="1:13" ht="24.6" customHeight="1" thickBot="1">
      <c r="A3" s="20" t="s">
        <v>618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505" t="s">
        <v>635</v>
      </c>
      <c r="M3" s="1505"/>
    </row>
    <row r="4" spans="1:13" ht="24.6" customHeight="1" thickBot="1">
      <c r="A4" s="1521" t="s">
        <v>619</v>
      </c>
      <c r="B4" s="1522"/>
      <c r="C4" s="1523"/>
      <c r="D4" s="1524" t="s">
        <v>590</v>
      </c>
      <c r="E4" s="1525"/>
      <c r="F4" s="1525" t="s">
        <v>620</v>
      </c>
      <c r="G4" s="1525"/>
      <c r="H4" s="1525" t="s">
        <v>591</v>
      </c>
      <c r="I4" s="1525"/>
      <c r="J4" s="1525" t="s">
        <v>592</v>
      </c>
      <c r="K4" s="1525"/>
      <c r="L4" s="1525" t="s">
        <v>545</v>
      </c>
      <c r="M4" s="1526"/>
    </row>
    <row r="5" spans="1:13" ht="24.6" customHeight="1" thickTop="1">
      <c r="A5" s="1189" t="s">
        <v>621</v>
      </c>
      <c r="B5" s="1190"/>
      <c r="C5" s="1191"/>
      <c r="D5" s="1527">
        <v>56</v>
      </c>
      <c r="E5" s="1528"/>
      <c r="F5" s="1528">
        <v>31</v>
      </c>
      <c r="G5" s="1528"/>
      <c r="H5" s="1528">
        <v>72</v>
      </c>
      <c r="I5" s="1528"/>
      <c r="J5" s="1500">
        <v>80</v>
      </c>
      <c r="K5" s="1500"/>
      <c r="L5" s="1500">
        <v>55</v>
      </c>
      <c r="M5" s="1501"/>
    </row>
    <row r="6" spans="1:13" ht="24.6" customHeight="1">
      <c r="A6" s="1514"/>
      <c r="B6" s="1452"/>
      <c r="C6" s="1453"/>
      <c r="D6" s="1502">
        <v>3550</v>
      </c>
      <c r="E6" s="1500"/>
      <c r="F6" s="1500">
        <v>1396</v>
      </c>
      <c r="G6" s="1500"/>
      <c r="H6" s="1500">
        <v>6231</v>
      </c>
      <c r="I6" s="1500"/>
      <c r="J6" s="1500">
        <v>5169</v>
      </c>
      <c r="K6" s="1500"/>
      <c r="L6" s="1500">
        <v>3803</v>
      </c>
      <c r="M6" s="1501"/>
    </row>
    <row r="7" spans="1:13" ht="24.6" customHeight="1">
      <c r="A7" s="1514" t="s">
        <v>622</v>
      </c>
      <c r="B7" s="1452"/>
      <c r="C7" s="1453"/>
      <c r="D7" s="1502">
        <v>95</v>
      </c>
      <c r="E7" s="1500"/>
      <c r="F7" s="1500">
        <v>66</v>
      </c>
      <c r="G7" s="1500"/>
      <c r="H7" s="1500">
        <v>118</v>
      </c>
      <c r="I7" s="1500"/>
      <c r="J7" s="1500">
        <v>104</v>
      </c>
      <c r="K7" s="1500"/>
      <c r="L7" s="1500">
        <v>93</v>
      </c>
      <c r="M7" s="1501"/>
    </row>
    <row r="8" spans="1:13" ht="24.6" customHeight="1">
      <c r="A8" s="1514"/>
      <c r="B8" s="1452"/>
      <c r="C8" s="1453"/>
      <c r="D8" s="1502">
        <v>3116</v>
      </c>
      <c r="E8" s="1500"/>
      <c r="F8" s="1500">
        <v>1717</v>
      </c>
      <c r="G8" s="1500"/>
      <c r="H8" s="1500">
        <v>6393</v>
      </c>
      <c r="I8" s="1500"/>
      <c r="J8" s="1500">
        <v>4185</v>
      </c>
      <c r="K8" s="1500"/>
      <c r="L8" s="1500">
        <v>3286</v>
      </c>
      <c r="M8" s="1501"/>
    </row>
    <row r="9" spans="1:13" ht="24.6" customHeight="1">
      <c r="A9" s="1514" t="s">
        <v>623</v>
      </c>
      <c r="B9" s="1452"/>
      <c r="C9" s="1453"/>
      <c r="D9" s="1502">
        <v>88</v>
      </c>
      <c r="E9" s="1500"/>
      <c r="F9" s="1500">
        <v>69</v>
      </c>
      <c r="G9" s="1500"/>
      <c r="H9" s="1500">
        <v>83</v>
      </c>
      <c r="I9" s="1500"/>
      <c r="J9" s="1500">
        <v>76</v>
      </c>
      <c r="K9" s="1500"/>
      <c r="L9" s="1500">
        <v>85</v>
      </c>
      <c r="M9" s="1501"/>
    </row>
    <row r="10" spans="1:13" ht="24.6" customHeight="1">
      <c r="A10" s="1514"/>
      <c r="B10" s="1452"/>
      <c r="C10" s="1453"/>
      <c r="D10" s="1502">
        <v>1152</v>
      </c>
      <c r="E10" s="1500"/>
      <c r="F10" s="1500">
        <v>857</v>
      </c>
      <c r="G10" s="1500"/>
      <c r="H10" s="1500">
        <v>904</v>
      </c>
      <c r="I10" s="1500"/>
      <c r="J10" s="1500">
        <v>832</v>
      </c>
      <c r="K10" s="1500"/>
      <c r="L10" s="1500">
        <v>929</v>
      </c>
      <c r="M10" s="1501"/>
    </row>
    <row r="11" spans="1:13" ht="24.6" customHeight="1">
      <c r="A11" s="1513" t="s">
        <v>624</v>
      </c>
      <c r="B11" s="1452"/>
      <c r="C11" s="1453"/>
      <c r="D11" s="1502">
        <v>96</v>
      </c>
      <c r="E11" s="1500"/>
      <c r="F11" s="1500">
        <v>56</v>
      </c>
      <c r="G11" s="1500"/>
      <c r="H11" s="1500">
        <v>37</v>
      </c>
      <c r="I11" s="1500"/>
      <c r="J11" s="1500">
        <v>41</v>
      </c>
      <c r="K11" s="1500"/>
      <c r="L11" s="1500">
        <v>42</v>
      </c>
      <c r="M11" s="1501"/>
    </row>
    <row r="12" spans="1:13" ht="24.6" customHeight="1">
      <c r="A12" s="1514"/>
      <c r="B12" s="1452"/>
      <c r="C12" s="1453"/>
      <c r="D12" s="1502">
        <v>1440</v>
      </c>
      <c r="E12" s="1500"/>
      <c r="F12" s="1500">
        <v>1013</v>
      </c>
      <c r="G12" s="1500"/>
      <c r="H12" s="1500">
        <v>169</v>
      </c>
      <c r="I12" s="1500"/>
      <c r="J12" s="1500">
        <v>463</v>
      </c>
      <c r="K12" s="1500"/>
      <c r="L12" s="1500">
        <v>402</v>
      </c>
      <c r="M12" s="1501"/>
    </row>
    <row r="13" spans="1:13" ht="24.6" customHeight="1">
      <c r="A13" s="1514" t="s">
        <v>625</v>
      </c>
      <c r="B13" s="1452"/>
      <c r="C13" s="1453"/>
      <c r="D13" s="1502">
        <v>39</v>
      </c>
      <c r="E13" s="1500"/>
      <c r="F13" s="1500">
        <v>26</v>
      </c>
      <c r="G13" s="1500"/>
      <c r="H13" s="1500">
        <v>21</v>
      </c>
      <c r="I13" s="1500"/>
      <c r="J13" s="1500">
        <v>35</v>
      </c>
      <c r="K13" s="1500"/>
      <c r="L13" s="1500">
        <v>36</v>
      </c>
      <c r="M13" s="1501"/>
    </row>
    <row r="14" spans="1:13" ht="24.6" customHeight="1">
      <c r="A14" s="1514"/>
      <c r="B14" s="1452"/>
      <c r="C14" s="1453"/>
      <c r="D14" s="1502">
        <v>767</v>
      </c>
      <c r="E14" s="1500"/>
      <c r="F14" s="1500">
        <v>716</v>
      </c>
      <c r="G14" s="1500"/>
      <c r="H14" s="1500">
        <v>143</v>
      </c>
      <c r="I14" s="1500"/>
      <c r="J14" s="1500">
        <v>252</v>
      </c>
      <c r="K14" s="1500"/>
      <c r="L14" s="1500">
        <v>512</v>
      </c>
      <c r="M14" s="1501"/>
    </row>
    <row r="15" spans="1:13" ht="24.6" customHeight="1">
      <c r="A15" s="1514" t="s">
        <v>626</v>
      </c>
      <c r="B15" s="1452"/>
      <c r="C15" s="1453"/>
      <c r="D15" s="1502">
        <v>13</v>
      </c>
      <c r="E15" s="1500"/>
      <c r="F15" s="1500">
        <v>7</v>
      </c>
      <c r="G15" s="1500"/>
      <c r="H15" s="1500">
        <v>7</v>
      </c>
      <c r="I15" s="1500"/>
      <c r="J15" s="1500">
        <v>11</v>
      </c>
      <c r="K15" s="1500"/>
      <c r="L15" s="1500">
        <v>10</v>
      </c>
      <c r="M15" s="1501"/>
    </row>
    <row r="16" spans="1:13" ht="24.6" customHeight="1">
      <c r="A16" s="1514"/>
      <c r="B16" s="1452"/>
      <c r="C16" s="1453"/>
      <c r="D16" s="1502">
        <v>106</v>
      </c>
      <c r="E16" s="1500"/>
      <c r="F16" s="1500">
        <v>62</v>
      </c>
      <c r="G16" s="1500"/>
      <c r="H16" s="1500">
        <v>40</v>
      </c>
      <c r="I16" s="1500"/>
      <c r="J16" s="1500">
        <v>82</v>
      </c>
      <c r="K16" s="1500"/>
      <c r="L16" s="1500">
        <v>164</v>
      </c>
      <c r="M16" s="1501"/>
    </row>
    <row r="17" spans="1:13" ht="24.6" customHeight="1">
      <c r="A17" s="1514" t="s">
        <v>627</v>
      </c>
      <c r="B17" s="1452"/>
      <c r="C17" s="1453"/>
      <c r="D17" s="1502">
        <v>80</v>
      </c>
      <c r="E17" s="1500"/>
      <c r="F17" s="1500">
        <v>51</v>
      </c>
      <c r="G17" s="1500"/>
      <c r="H17" s="1500">
        <v>52</v>
      </c>
      <c r="I17" s="1500"/>
      <c r="J17" s="1500">
        <v>60</v>
      </c>
      <c r="K17" s="1500"/>
      <c r="L17" s="1500">
        <v>61</v>
      </c>
      <c r="M17" s="1501"/>
    </row>
    <row r="18" spans="1:13" ht="24.6" customHeight="1">
      <c r="A18" s="1514"/>
      <c r="B18" s="1452"/>
      <c r="C18" s="1453"/>
      <c r="D18" s="1502">
        <v>414</v>
      </c>
      <c r="E18" s="1500"/>
      <c r="F18" s="1500">
        <v>310</v>
      </c>
      <c r="G18" s="1500"/>
      <c r="H18" s="1500">
        <v>299</v>
      </c>
      <c r="I18" s="1500"/>
      <c r="J18" s="1500">
        <v>380</v>
      </c>
      <c r="K18" s="1500"/>
      <c r="L18" s="1500">
        <v>417</v>
      </c>
      <c r="M18" s="1501"/>
    </row>
    <row r="19" spans="1:13" ht="24.6" customHeight="1">
      <c r="A19" s="1514" t="s">
        <v>628</v>
      </c>
      <c r="B19" s="1452"/>
      <c r="C19" s="1453"/>
      <c r="D19" s="1502">
        <v>46</v>
      </c>
      <c r="E19" s="1500"/>
      <c r="F19" s="1500">
        <v>20</v>
      </c>
      <c r="G19" s="1500"/>
      <c r="H19" s="1500">
        <v>21</v>
      </c>
      <c r="I19" s="1500"/>
      <c r="J19" s="1500">
        <v>23</v>
      </c>
      <c r="K19" s="1500"/>
      <c r="L19" s="1500">
        <v>25</v>
      </c>
      <c r="M19" s="1501"/>
    </row>
    <row r="20" spans="1:13" ht="24.6" customHeight="1">
      <c r="A20" s="1514"/>
      <c r="B20" s="1452"/>
      <c r="C20" s="1453"/>
      <c r="D20" s="1502">
        <v>527</v>
      </c>
      <c r="E20" s="1500"/>
      <c r="F20" s="1500">
        <v>300</v>
      </c>
      <c r="G20" s="1500"/>
      <c r="H20" s="1500">
        <v>304</v>
      </c>
      <c r="I20" s="1500"/>
      <c r="J20" s="1500">
        <v>400</v>
      </c>
      <c r="K20" s="1500"/>
      <c r="L20" s="1500">
        <v>368</v>
      </c>
      <c r="M20" s="1501"/>
    </row>
    <row r="21" spans="1:13" ht="24.6" customHeight="1">
      <c r="A21" s="1513" t="s">
        <v>629</v>
      </c>
      <c r="B21" s="1452"/>
      <c r="C21" s="1453"/>
      <c r="D21" s="1502">
        <v>38</v>
      </c>
      <c r="E21" s="1500"/>
      <c r="F21" s="1500">
        <v>21</v>
      </c>
      <c r="G21" s="1500"/>
      <c r="H21" s="1500">
        <v>16</v>
      </c>
      <c r="I21" s="1500"/>
      <c r="J21" s="1500">
        <v>23</v>
      </c>
      <c r="K21" s="1500"/>
      <c r="L21" s="1500">
        <v>29</v>
      </c>
      <c r="M21" s="1501"/>
    </row>
    <row r="22" spans="1:13" ht="24.6" customHeight="1">
      <c r="A22" s="1514"/>
      <c r="B22" s="1452"/>
      <c r="C22" s="1453"/>
      <c r="D22" s="1502">
        <v>451</v>
      </c>
      <c r="E22" s="1500"/>
      <c r="F22" s="1500">
        <v>346</v>
      </c>
      <c r="G22" s="1500"/>
      <c r="H22" s="1500">
        <v>260</v>
      </c>
      <c r="I22" s="1500"/>
      <c r="J22" s="1500">
        <v>316</v>
      </c>
      <c r="K22" s="1500"/>
      <c r="L22" s="1500">
        <v>427</v>
      </c>
      <c r="M22" s="1501"/>
    </row>
    <row r="23" spans="1:13" ht="24.6" customHeight="1">
      <c r="A23" s="1513" t="s">
        <v>630</v>
      </c>
      <c r="B23" s="1452"/>
      <c r="C23" s="1453"/>
      <c r="D23" s="1502">
        <v>47</v>
      </c>
      <c r="E23" s="1500"/>
      <c r="F23" s="1500">
        <v>20</v>
      </c>
      <c r="G23" s="1500"/>
      <c r="H23" s="1500">
        <v>87</v>
      </c>
      <c r="I23" s="1500"/>
      <c r="J23" s="1500">
        <v>67</v>
      </c>
      <c r="K23" s="1500"/>
      <c r="L23" s="1500">
        <v>57</v>
      </c>
      <c r="M23" s="1501"/>
    </row>
    <row r="24" spans="1:13" ht="24.6" customHeight="1">
      <c r="A24" s="1514"/>
      <c r="B24" s="1452"/>
      <c r="C24" s="1453"/>
      <c r="D24" s="1515">
        <v>403</v>
      </c>
      <c r="E24" s="1508"/>
      <c r="F24" s="1508">
        <v>517</v>
      </c>
      <c r="G24" s="1508"/>
      <c r="H24" s="1509">
        <v>5551</v>
      </c>
      <c r="I24" s="1509"/>
      <c r="J24" s="1500">
        <v>3394</v>
      </c>
      <c r="K24" s="1500"/>
      <c r="L24" s="1500">
        <v>2233</v>
      </c>
      <c r="M24" s="1501"/>
    </row>
    <row r="25" spans="1:13" ht="24.6" customHeight="1">
      <c r="A25" s="1510" t="s">
        <v>631</v>
      </c>
      <c r="B25" s="1043"/>
      <c r="C25" s="1205"/>
      <c r="D25" s="1502">
        <v>2147</v>
      </c>
      <c r="E25" s="1500"/>
      <c r="F25" s="1500">
        <v>2219</v>
      </c>
      <c r="G25" s="1500"/>
      <c r="H25" s="1500">
        <v>2431</v>
      </c>
      <c r="I25" s="1500"/>
      <c r="J25" s="1500">
        <v>2277</v>
      </c>
      <c r="K25" s="1500"/>
      <c r="L25" s="1500">
        <v>1749</v>
      </c>
      <c r="M25" s="1501"/>
    </row>
    <row r="26" spans="1:13" ht="24.6" customHeight="1" thickBot="1">
      <c r="A26" s="1511"/>
      <c r="B26" s="1036"/>
      <c r="C26" s="1512"/>
      <c r="D26" s="1520">
        <v>796</v>
      </c>
      <c r="E26" s="1316"/>
      <c r="F26" s="1316">
        <v>807</v>
      </c>
      <c r="G26" s="1316"/>
      <c r="H26" s="1316">
        <v>953</v>
      </c>
      <c r="I26" s="1316"/>
      <c r="J26" s="1503">
        <v>889</v>
      </c>
      <c r="K26" s="1503"/>
      <c r="L26" s="1503">
        <v>710</v>
      </c>
      <c r="M26" s="1504"/>
    </row>
    <row r="27" spans="1:13" ht="24.6" customHeight="1">
      <c r="A27" s="1054" t="s">
        <v>632</v>
      </c>
      <c r="B27" s="1056"/>
      <c r="C27" s="1057"/>
      <c r="D27" s="1506">
        <f t="shared" ref="D27" si="0">SUM(D5+D7+D9+D11+D13+D15+D17+D19+D21+D23)</f>
        <v>598</v>
      </c>
      <c r="E27" s="1507"/>
      <c r="F27" s="1507">
        <f>F5+F7+F9+F11+F13+F15+F17+F19+F21+F23</f>
        <v>367</v>
      </c>
      <c r="G27" s="1507"/>
      <c r="H27" s="1507">
        <f>H5+H7+H9+H11+H13+H15+H17+H19+H21+H23</f>
        <v>514</v>
      </c>
      <c r="I27" s="1507"/>
      <c r="J27" s="1507">
        <f>J5+J7+J9+J11+J13+J15+J17+J19+J21+J23</f>
        <v>520</v>
      </c>
      <c r="K27" s="1507"/>
      <c r="L27" s="1498">
        <f>SUM(L5,L7,L9,L11,L13,L15,L17,L19,L21,L23,L25)</f>
        <v>2242</v>
      </c>
      <c r="M27" s="1499"/>
    </row>
    <row r="28" spans="1:13" ht="24.6" customHeight="1" thickBot="1">
      <c r="A28" s="1041"/>
      <c r="B28" s="1044"/>
      <c r="C28" s="1069"/>
      <c r="D28" s="1516">
        <f t="shared" ref="D28" si="1">SUM(D6+D8+D10+D12+D14+D16+D18+D20+D22+D24+D26)</f>
        <v>12722</v>
      </c>
      <c r="E28" s="1517"/>
      <c r="F28" s="1517">
        <f>F6+F8+F10+F12+F14+F16+F18+F20+F22+F24+F26</f>
        <v>8041</v>
      </c>
      <c r="G28" s="1517"/>
      <c r="H28" s="1517">
        <f>H6+H8+H10+H12+H14+H16+H18+H20+H22+H24+H26</f>
        <v>21247</v>
      </c>
      <c r="I28" s="1517"/>
      <c r="J28" s="1517">
        <f>J6+J8+J10+J12+J14+J16+J18+J20+J22+J24+J26</f>
        <v>16362</v>
      </c>
      <c r="K28" s="1517"/>
      <c r="L28" s="1518">
        <f>SUM(L6,L8,L10,L12,L14,L16,L18,L20,L22,L24,L26)</f>
        <v>13251</v>
      </c>
      <c r="M28" s="1519"/>
    </row>
    <row r="29" spans="1:13" ht="24.6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48" t="s">
        <v>633</v>
      </c>
    </row>
    <row r="30" spans="1:13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</row>
    <row r="31" spans="1:13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</row>
    <row r="32" spans="1:13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</sheetData>
  <mergeCells count="140">
    <mergeCell ref="A4:C4"/>
    <mergeCell ref="D4:E4"/>
    <mergeCell ref="F4:G4"/>
    <mergeCell ref="H4:I4"/>
    <mergeCell ref="J4:K4"/>
    <mergeCell ref="L4:M4"/>
    <mergeCell ref="L6:M6"/>
    <mergeCell ref="A7:C8"/>
    <mergeCell ref="D7:E7"/>
    <mergeCell ref="F7:G7"/>
    <mergeCell ref="H7:I7"/>
    <mergeCell ref="J7:K7"/>
    <mergeCell ref="L7:M7"/>
    <mergeCell ref="D8:E8"/>
    <mergeCell ref="F8:G8"/>
    <mergeCell ref="H8:I8"/>
    <mergeCell ref="A5:C6"/>
    <mergeCell ref="D5:E5"/>
    <mergeCell ref="F5:G5"/>
    <mergeCell ref="H5:I5"/>
    <mergeCell ref="J5:K5"/>
    <mergeCell ref="L5:M5"/>
    <mergeCell ref="D6:E6"/>
    <mergeCell ref="F6:G6"/>
    <mergeCell ref="A9:C10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  <mergeCell ref="A11:C12"/>
    <mergeCell ref="D11:E11"/>
    <mergeCell ref="F11:G11"/>
    <mergeCell ref="H11:I11"/>
    <mergeCell ref="J11:K11"/>
    <mergeCell ref="L11:M11"/>
    <mergeCell ref="D12:E12"/>
    <mergeCell ref="A15:C16"/>
    <mergeCell ref="D15:E15"/>
    <mergeCell ref="F15:G15"/>
    <mergeCell ref="H15:I15"/>
    <mergeCell ref="J15:K15"/>
    <mergeCell ref="F12:G12"/>
    <mergeCell ref="H12:I12"/>
    <mergeCell ref="J12:K12"/>
    <mergeCell ref="L12:M12"/>
    <mergeCell ref="A13:C14"/>
    <mergeCell ref="D13:E13"/>
    <mergeCell ref="F13:G13"/>
    <mergeCell ref="H13:I13"/>
    <mergeCell ref="J13:K13"/>
    <mergeCell ref="L13:M13"/>
    <mergeCell ref="F16:G16"/>
    <mergeCell ref="H16:I16"/>
    <mergeCell ref="A21:C22"/>
    <mergeCell ref="D21:E21"/>
    <mergeCell ref="F21:G21"/>
    <mergeCell ref="H21:I21"/>
    <mergeCell ref="J21:K21"/>
    <mergeCell ref="L21:M21"/>
    <mergeCell ref="D22:E22"/>
    <mergeCell ref="F22:G22"/>
    <mergeCell ref="L18:M18"/>
    <mergeCell ref="A19:C20"/>
    <mergeCell ref="D19:E19"/>
    <mergeCell ref="F19:G19"/>
    <mergeCell ref="H19:I19"/>
    <mergeCell ref="J19:K19"/>
    <mergeCell ref="L19:M19"/>
    <mergeCell ref="D20:E20"/>
    <mergeCell ref="F20:G20"/>
    <mergeCell ref="A17:C18"/>
    <mergeCell ref="D17:E17"/>
    <mergeCell ref="F17:G17"/>
    <mergeCell ref="J18:K18"/>
    <mergeCell ref="A27:C28"/>
    <mergeCell ref="D27:E27"/>
    <mergeCell ref="F27:G27"/>
    <mergeCell ref="H27:I27"/>
    <mergeCell ref="J27:K27"/>
    <mergeCell ref="F24:G24"/>
    <mergeCell ref="H24:I24"/>
    <mergeCell ref="J24:K24"/>
    <mergeCell ref="L24:M24"/>
    <mergeCell ref="A25:C26"/>
    <mergeCell ref="D25:E25"/>
    <mergeCell ref="F25:G25"/>
    <mergeCell ref="H25:I25"/>
    <mergeCell ref="J25:K25"/>
    <mergeCell ref="L25:M25"/>
    <mergeCell ref="A23:C24"/>
    <mergeCell ref="D24:E24"/>
    <mergeCell ref="D28:E28"/>
    <mergeCell ref="F28:G28"/>
    <mergeCell ref="H28:I28"/>
    <mergeCell ref="J28:K28"/>
    <mergeCell ref="L28:M28"/>
    <mergeCell ref="D26:E26"/>
    <mergeCell ref="L3:M3"/>
    <mergeCell ref="F14:G14"/>
    <mergeCell ref="H14:I14"/>
    <mergeCell ref="J14:K14"/>
    <mergeCell ref="L14:M14"/>
    <mergeCell ref="F23:G23"/>
    <mergeCell ref="H23:I23"/>
    <mergeCell ref="J23:K23"/>
    <mergeCell ref="L23:M23"/>
    <mergeCell ref="H6:I6"/>
    <mergeCell ref="J6:K6"/>
    <mergeCell ref="J8:K8"/>
    <mergeCell ref="L8:M8"/>
    <mergeCell ref="L2:M2"/>
    <mergeCell ref="L27:M27"/>
    <mergeCell ref="H22:I22"/>
    <mergeCell ref="J22:K22"/>
    <mergeCell ref="L22:M22"/>
    <mergeCell ref="J20:K20"/>
    <mergeCell ref="L20:M20"/>
    <mergeCell ref="D18:E18"/>
    <mergeCell ref="H20:I20"/>
    <mergeCell ref="J16:K16"/>
    <mergeCell ref="L16:M16"/>
    <mergeCell ref="D14:E14"/>
    <mergeCell ref="F18:G18"/>
    <mergeCell ref="H17:I17"/>
    <mergeCell ref="J17:K17"/>
    <mergeCell ref="L17:M17"/>
    <mergeCell ref="H18:I18"/>
    <mergeCell ref="F26:G26"/>
    <mergeCell ref="H26:I26"/>
    <mergeCell ref="J26:K26"/>
    <mergeCell ref="L26:M26"/>
    <mergeCell ref="L15:M15"/>
    <mergeCell ref="D16:E16"/>
    <mergeCell ref="D23:E23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13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5FA3-2A85-4A2C-9654-F4E213A49D06}">
  <sheetPr codeName="Sheet20"/>
  <dimension ref="A1:D42"/>
  <sheetViews>
    <sheetView view="pageLayout" zoomScaleNormal="100" workbookViewId="0">
      <selection activeCell="E45" sqref="E45"/>
    </sheetView>
  </sheetViews>
  <sheetFormatPr defaultRowHeight="18"/>
  <cols>
    <col min="1" max="1" width="18.8984375" customWidth="1"/>
    <col min="2" max="2" width="32" customWidth="1"/>
    <col min="3" max="3" width="36.3984375" customWidth="1"/>
    <col min="4" max="4" width="27.296875" customWidth="1"/>
  </cols>
  <sheetData>
    <row r="1" spans="1:4" ht="24.6" customHeight="1" thickBot="1">
      <c r="A1" s="20" t="s">
        <v>654</v>
      </c>
      <c r="B1" s="20"/>
      <c r="C1" s="20"/>
      <c r="D1" s="20"/>
    </row>
    <row r="2" spans="1:4" ht="24.6" customHeight="1" thickBot="1">
      <c r="A2" s="915" t="s">
        <v>655</v>
      </c>
      <c r="B2" s="916" t="s">
        <v>532</v>
      </c>
      <c r="C2" s="917" t="s">
        <v>656</v>
      </c>
      <c r="D2" s="405" t="s">
        <v>657</v>
      </c>
    </row>
    <row r="3" spans="1:4" ht="24.6" customHeight="1" thickTop="1">
      <c r="A3" s="918" t="s">
        <v>658</v>
      </c>
      <c r="B3" s="919" t="s">
        <v>659</v>
      </c>
      <c r="C3" s="920" t="s">
        <v>660</v>
      </c>
      <c r="D3" s="921">
        <v>32139</v>
      </c>
    </row>
    <row r="4" spans="1:4" ht="24.6" customHeight="1">
      <c r="A4" s="45" t="s">
        <v>661</v>
      </c>
      <c r="B4" s="922" t="s">
        <v>662</v>
      </c>
      <c r="C4" s="923" t="s">
        <v>663</v>
      </c>
      <c r="D4" s="924">
        <v>20745</v>
      </c>
    </row>
    <row r="5" spans="1:4" ht="24.6" customHeight="1">
      <c r="A5" s="45" t="s">
        <v>661</v>
      </c>
      <c r="B5" s="922" t="s">
        <v>662</v>
      </c>
      <c r="C5" s="923" t="s">
        <v>663</v>
      </c>
      <c r="D5" s="924">
        <v>20745</v>
      </c>
    </row>
    <row r="6" spans="1:4" ht="24.6" customHeight="1">
      <c r="A6" s="45" t="s">
        <v>137</v>
      </c>
      <c r="B6" s="922" t="s">
        <v>664</v>
      </c>
      <c r="C6" s="923" t="s">
        <v>665</v>
      </c>
      <c r="D6" s="924">
        <v>26148</v>
      </c>
    </row>
    <row r="7" spans="1:4" ht="24.6" customHeight="1">
      <c r="A7" s="45" t="s">
        <v>658</v>
      </c>
      <c r="B7" s="922" t="s">
        <v>664</v>
      </c>
      <c r="C7" s="923" t="s">
        <v>666</v>
      </c>
      <c r="D7" s="924">
        <v>26148</v>
      </c>
    </row>
    <row r="8" spans="1:4" ht="24.6" customHeight="1">
      <c r="A8" s="45" t="s">
        <v>667</v>
      </c>
      <c r="B8" s="922" t="s">
        <v>668</v>
      </c>
      <c r="C8" s="923" t="s">
        <v>669</v>
      </c>
      <c r="D8" s="924">
        <v>26382</v>
      </c>
    </row>
    <row r="9" spans="1:4" ht="24.6" customHeight="1">
      <c r="A9" s="45" t="s">
        <v>670</v>
      </c>
      <c r="B9" s="922" t="s">
        <v>662</v>
      </c>
      <c r="C9" s="923" t="s">
        <v>671</v>
      </c>
      <c r="D9" s="924">
        <v>27478</v>
      </c>
    </row>
    <row r="10" spans="1:4" ht="24.6" customHeight="1">
      <c r="A10" s="45" t="s">
        <v>672</v>
      </c>
      <c r="B10" s="922" t="s">
        <v>662</v>
      </c>
      <c r="C10" s="923" t="s">
        <v>673</v>
      </c>
      <c r="D10" s="924">
        <v>27478</v>
      </c>
    </row>
    <row r="11" spans="1:4" ht="24.6" customHeight="1">
      <c r="A11" s="45" t="s">
        <v>674</v>
      </c>
      <c r="B11" s="922" t="s">
        <v>668</v>
      </c>
      <c r="C11" s="923" t="s">
        <v>675</v>
      </c>
      <c r="D11" s="924">
        <v>31125</v>
      </c>
    </row>
    <row r="12" spans="1:4" ht="24.6" customHeight="1">
      <c r="A12" s="45" t="s">
        <v>658</v>
      </c>
      <c r="B12" s="922" t="s">
        <v>676</v>
      </c>
      <c r="C12" s="923" t="s">
        <v>677</v>
      </c>
      <c r="D12" s="924">
        <v>35136</v>
      </c>
    </row>
    <row r="13" spans="1:4" ht="24.6" customHeight="1">
      <c r="A13" s="45" t="s">
        <v>678</v>
      </c>
      <c r="B13" s="922" t="s">
        <v>679</v>
      </c>
      <c r="C13" s="923" t="s">
        <v>680</v>
      </c>
      <c r="D13" s="924">
        <v>25874</v>
      </c>
    </row>
    <row r="14" spans="1:4" ht="24.6" customHeight="1">
      <c r="A14" s="45" t="s">
        <v>681</v>
      </c>
      <c r="B14" s="922" t="s">
        <v>679</v>
      </c>
      <c r="C14" s="923" t="s">
        <v>682</v>
      </c>
      <c r="D14" s="924">
        <v>25874</v>
      </c>
    </row>
    <row r="15" spans="1:4" ht="24.6" customHeight="1">
      <c r="A15" s="45" t="s">
        <v>683</v>
      </c>
      <c r="B15" s="922" t="s">
        <v>679</v>
      </c>
      <c r="C15" s="923" t="s">
        <v>684</v>
      </c>
      <c r="D15" s="924">
        <v>25874</v>
      </c>
    </row>
    <row r="16" spans="1:4" ht="24.6" customHeight="1">
      <c r="A16" s="45" t="s">
        <v>674</v>
      </c>
      <c r="B16" s="922" t="s">
        <v>685</v>
      </c>
      <c r="C16" s="925" t="s">
        <v>1365</v>
      </c>
      <c r="D16" s="924">
        <v>26367</v>
      </c>
    </row>
    <row r="17" spans="1:4" ht="24.6" customHeight="1">
      <c r="A17" s="45" t="s">
        <v>686</v>
      </c>
      <c r="B17" s="922" t="s">
        <v>679</v>
      </c>
      <c r="C17" s="923" t="s">
        <v>687</v>
      </c>
      <c r="D17" s="924">
        <v>26605</v>
      </c>
    </row>
    <row r="18" spans="1:4" ht="24.6" customHeight="1">
      <c r="A18" s="45" t="s">
        <v>688</v>
      </c>
      <c r="B18" s="922" t="s">
        <v>679</v>
      </c>
      <c r="C18" s="923" t="s">
        <v>689</v>
      </c>
      <c r="D18" s="924">
        <v>27636</v>
      </c>
    </row>
    <row r="19" spans="1:4" ht="24.6" customHeight="1">
      <c r="A19" s="45" t="s">
        <v>690</v>
      </c>
      <c r="B19" s="922" t="s">
        <v>691</v>
      </c>
      <c r="C19" s="923" t="s">
        <v>692</v>
      </c>
      <c r="D19" s="924">
        <v>27636</v>
      </c>
    </row>
    <row r="20" spans="1:4" ht="24.6" customHeight="1">
      <c r="A20" s="45" t="s">
        <v>693</v>
      </c>
      <c r="B20" s="922" t="s">
        <v>694</v>
      </c>
      <c r="C20" s="923" t="s">
        <v>695</v>
      </c>
      <c r="D20" s="924">
        <v>28919</v>
      </c>
    </row>
    <row r="21" spans="1:4" ht="24.6" customHeight="1">
      <c r="A21" s="45" t="s">
        <v>125</v>
      </c>
      <c r="B21" s="922" t="s">
        <v>696</v>
      </c>
      <c r="C21" s="923" t="s">
        <v>697</v>
      </c>
      <c r="D21" s="924">
        <v>28919</v>
      </c>
    </row>
    <row r="22" spans="1:4" ht="24.6" customHeight="1">
      <c r="A22" s="45" t="s">
        <v>125</v>
      </c>
      <c r="B22" s="922" t="s">
        <v>696</v>
      </c>
      <c r="C22" s="923" t="s">
        <v>698</v>
      </c>
      <c r="D22" s="924">
        <v>28919</v>
      </c>
    </row>
    <row r="23" spans="1:4" ht="24.6" customHeight="1">
      <c r="A23" s="45" t="s">
        <v>132</v>
      </c>
      <c r="B23" s="922" t="s">
        <v>699</v>
      </c>
      <c r="C23" s="923" t="s">
        <v>700</v>
      </c>
      <c r="D23" s="924">
        <v>28919</v>
      </c>
    </row>
    <row r="24" spans="1:4" ht="24.6" customHeight="1">
      <c r="A24" s="45" t="s">
        <v>701</v>
      </c>
      <c r="B24" s="922" t="s">
        <v>702</v>
      </c>
      <c r="C24" s="923" t="s">
        <v>703</v>
      </c>
      <c r="D24" s="924">
        <v>29039</v>
      </c>
    </row>
    <row r="25" spans="1:4" ht="24.6" customHeight="1">
      <c r="A25" s="926" t="s">
        <v>156</v>
      </c>
      <c r="B25" s="922" t="s">
        <v>679</v>
      </c>
      <c r="C25" s="923" t="s">
        <v>704</v>
      </c>
      <c r="D25" s="924">
        <v>29244</v>
      </c>
    </row>
    <row r="26" spans="1:4" ht="24.6" customHeight="1">
      <c r="A26" s="45" t="s">
        <v>705</v>
      </c>
      <c r="B26" s="922" t="s">
        <v>679</v>
      </c>
      <c r="C26" s="923" t="s">
        <v>706</v>
      </c>
      <c r="D26" s="924">
        <v>29293</v>
      </c>
    </row>
    <row r="27" spans="1:4" ht="24.6" customHeight="1">
      <c r="A27" s="45" t="s">
        <v>705</v>
      </c>
      <c r="B27" s="922" t="s">
        <v>679</v>
      </c>
      <c r="C27" s="923" t="s">
        <v>680</v>
      </c>
      <c r="D27" s="924">
        <v>29293</v>
      </c>
    </row>
    <row r="28" spans="1:4" ht="24.6" customHeight="1">
      <c r="A28" s="45" t="s">
        <v>701</v>
      </c>
      <c r="B28" s="922" t="s">
        <v>679</v>
      </c>
      <c r="C28" s="923" t="s">
        <v>707</v>
      </c>
      <c r="D28" s="924">
        <v>29293</v>
      </c>
    </row>
    <row r="29" spans="1:4" ht="24.6" customHeight="1">
      <c r="A29" s="45" t="s">
        <v>667</v>
      </c>
      <c r="B29" s="922" t="s">
        <v>679</v>
      </c>
      <c r="C29" s="923" t="s">
        <v>680</v>
      </c>
      <c r="D29" s="924">
        <v>29310</v>
      </c>
    </row>
    <row r="30" spans="1:4" ht="24.6" customHeight="1">
      <c r="A30" s="45" t="s">
        <v>125</v>
      </c>
      <c r="B30" s="922" t="s">
        <v>694</v>
      </c>
      <c r="C30" s="923" t="s">
        <v>708</v>
      </c>
      <c r="D30" s="924">
        <v>32185</v>
      </c>
    </row>
    <row r="31" spans="1:4" ht="24.6" customHeight="1">
      <c r="A31" s="45" t="s">
        <v>693</v>
      </c>
      <c r="B31" s="922" t="s">
        <v>709</v>
      </c>
      <c r="C31" s="923" t="s">
        <v>1366</v>
      </c>
      <c r="D31" s="924">
        <v>32185</v>
      </c>
    </row>
    <row r="32" spans="1:4" ht="24.6" customHeight="1">
      <c r="A32" s="45" t="s">
        <v>710</v>
      </c>
      <c r="B32" s="922" t="s">
        <v>711</v>
      </c>
      <c r="C32" s="923" t="s">
        <v>712</v>
      </c>
      <c r="D32" s="924">
        <v>32185</v>
      </c>
    </row>
    <row r="33" spans="1:4" ht="24.6" customHeight="1">
      <c r="A33" s="45" t="s">
        <v>670</v>
      </c>
      <c r="B33" s="922" t="s">
        <v>713</v>
      </c>
      <c r="C33" s="923" t="s">
        <v>714</v>
      </c>
      <c r="D33" s="927" t="s">
        <v>715</v>
      </c>
    </row>
    <row r="34" spans="1:4" ht="24.6" customHeight="1">
      <c r="A34" s="45" t="s">
        <v>658</v>
      </c>
      <c r="B34" s="922" t="s">
        <v>694</v>
      </c>
      <c r="C34" s="923" t="s">
        <v>716</v>
      </c>
      <c r="D34" s="924">
        <v>36844</v>
      </c>
    </row>
    <row r="35" spans="1:4" ht="24.6" customHeight="1">
      <c r="A35" s="45" t="s">
        <v>658</v>
      </c>
      <c r="B35" s="922" t="s">
        <v>694</v>
      </c>
      <c r="C35" s="923" t="s">
        <v>717</v>
      </c>
      <c r="D35" s="924">
        <v>36844</v>
      </c>
    </row>
    <row r="36" spans="1:4" ht="24.6" customHeight="1">
      <c r="A36" s="45" t="s">
        <v>718</v>
      </c>
      <c r="B36" s="922" t="s">
        <v>719</v>
      </c>
      <c r="C36" s="923" t="s">
        <v>720</v>
      </c>
      <c r="D36" s="924">
        <v>38434</v>
      </c>
    </row>
    <row r="37" spans="1:4" ht="24.6" customHeight="1">
      <c r="A37" s="45" t="s">
        <v>683</v>
      </c>
      <c r="B37" s="922" t="s">
        <v>721</v>
      </c>
      <c r="C37" s="923" t="s">
        <v>722</v>
      </c>
      <c r="D37" s="924">
        <v>38434</v>
      </c>
    </row>
    <row r="38" spans="1:4" ht="24.6" customHeight="1">
      <c r="A38" s="45" t="s">
        <v>145</v>
      </c>
      <c r="B38" s="922" t="s">
        <v>723</v>
      </c>
      <c r="C38" s="761" t="s">
        <v>724</v>
      </c>
      <c r="D38" s="924">
        <v>41365</v>
      </c>
    </row>
    <row r="39" spans="1:4" ht="24.6" customHeight="1">
      <c r="A39" s="926" t="s">
        <v>725</v>
      </c>
      <c r="B39" s="922" t="s">
        <v>726</v>
      </c>
      <c r="C39" s="761" t="s">
        <v>727</v>
      </c>
      <c r="D39" s="924">
        <v>42035</v>
      </c>
    </row>
    <row r="40" spans="1:4" ht="24.6" customHeight="1" thickBot="1">
      <c r="A40" s="527" t="s">
        <v>658</v>
      </c>
      <c r="B40" s="928" t="s">
        <v>728</v>
      </c>
      <c r="C40" s="162" t="s">
        <v>729</v>
      </c>
      <c r="D40" s="929">
        <v>44358</v>
      </c>
    </row>
    <row r="41" spans="1:4" ht="24.6" customHeight="1">
      <c r="A41" s="20"/>
      <c r="B41" s="20"/>
      <c r="C41" s="20"/>
      <c r="D41" s="248" t="s">
        <v>633</v>
      </c>
    </row>
    <row r="42" spans="1:4" ht="24.6" customHeight="1"/>
  </sheetData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0E46-55C8-43D3-B989-7BFAF33C0F59}">
  <sheetPr codeName="Sheet21"/>
  <dimension ref="A1:G29"/>
  <sheetViews>
    <sheetView view="pageLayout" topLeftCell="A6" zoomScaleNormal="100" workbookViewId="0">
      <selection activeCell="E45" sqref="E45"/>
    </sheetView>
  </sheetViews>
  <sheetFormatPr defaultRowHeight="18"/>
  <cols>
    <col min="1" max="7" width="16.796875" customWidth="1"/>
  </cols>
  <sheetData>
    <row r="1" spans="1:7" ht="24.6" customHeight="1" thickBot="1">
      <c r="A1" s="20" t="s">
        <v>636</v>
      </c>
      <c r="B1" s="20"/>
      <c r="C1" s="20"/>
      <c r="D1" s="20"/>
      <c r="E1" s="20"/>
      <c r="F1" s="20"/>
      <c r="G1" s="248" t="s">
        <v>113</v>
      </c>
    </row>
    <row r="2" spans="1:7" ht="24.6" customHeight="1" thickBot="1">
      <c r="A2" s="1346"/>
      <c r="B2" s="1347"/>
      <c r="C2" s="931" t="s">
        <v>590</v>
      </c>
      <c r="D2" s="932" t="s">
        <v>620</v>
      </c>
      <c r="E2" s="932" t="s">
        <v>591</v>
      </c>
      <c r="F2" s="932" t="s">
        <v>592</v>
      </c>
      <c r="G2" s="933" t="s">
        <v>545</v>
      </c>
    </row>
    <row r="3" spans="1:7" ht="24.6" customHeight="1" thickTop="1">
      <c r="A3" s="1189" t="s">
        <v>637</v>
      </c>
      <c r="B3" s="1191"/>
      <c r="C3" s="763">
        <v>3219</v>
      </c>
      <c r="D3" s="764">
        <v>2704</v>
      </c>
      <c r="E3" s="764">
        <v>2687</v>
      </c>
      <c r="F3" s="764">
        <v>3448</v>
      </c>
      <c r="G3" s="386">
        <v>3412</v>
      </c>
    </row>
    <row r="4" spans="1:7" ht="24.6" customHeight="1">
      <c r="A4" s="1514" t="s">
        <v>638</v>
      </c>
      <c r="B4" s="1453"/>
      <c r="C4" s="759">
        <v>3726</v>
      </c>
      <c r="D4" s="758">
        <v>2192</v>
      </c>
      <c r="E4" s="758">
        <v>2253</v>
      </c>
      <c r="F4" s="758">
        <v>2380</v>
      </c>
      <c r="G4" s="845">
        <v>3187</v>
      </c>
    </row>
    <row r="5" spans="1:7" ht="24.6" customHeight="1">
      <c r="A5" s="1514" t="s">
        <v>639</v>
      </c>
      <c r="B5" s="1453"/>
      <c r="C5" s="759">
        <v>3209</v>
      </c>
      <c r="D5" s="758">
        <v>2197</v>
      </c>
      <c r="E5" s="758">
        <v>1258</v>
      </c>
      <c r="F5" s="758">
        <v>2027</v>
      </c>
      <c r="G5" s="845">
        <v>2939</v>
      </c>
    </row>
    <row r="6" spans="1:7" ht="24.6" customHeight="1">
      <c r="A6" s="1514" t="s">
        <v>623</v>
      </c>
      <c r="B6" s="1453"/>
      <c r="C6" s="759">
        <v>652</v>
      </c>
      <c r="D6" s="758">
        <v>237</v>
      </c>
      <c r="E6" s="758">
        <v>226</v>
      </c>
      <c r="F6" s="758">
        <v>194</v>
      </c>
      <c r="G6" s="845">
        <v>184</v>
      </c>
    </row>
    <row r="7" spans="1:7" ht="24.6" customHeight="1" thickBot="1">
      <c r="A7" s="1537" t="s">
        <v>158</v>
      </c>
      <c r="B7" s="1538"/>
      <c r="C7" s="744">
        <f t="shared" ref="C7:G7" si="0">SUM(C3:C6)</f>
        <v>10806</v>
      </c>
      <c r="D7" s="746">
        <f t="shared" si="0"/>
        <v>7330</v>
      </c>
      <c r="E7" s="746">
        <f t="shared" si="0"/>
        <v>6424</v>
      </c>
      <c r="F7" s="746">
        <f t="shared" si="0"/>
        <v>8049</v>
      </c>
      <c r="G7" s="745">
        <f t="shared" si="0"/>
        <v>9722</v>
      </c>
    </row>
    <row r="8" spans="1:7" ht="24.6" customHeight="1">
      <c r="A8" s="20"/>
      <c r="B8" s="20"/>
      <c r="C8" s="20"/>
      <c r="D8" s="20"/>
      <c r="E8" s="20"/>
      <c r="F8" s="20"/>
      <c r="G8" s="633" t="s">
        <v>633</v>
      </c>
    </row>
    <row r="9" spans="1:7" ht="24.6" customHeight="1">
      <c r="A9" s="20"/>
      <c r="B9" s="20"/>
      <c r="C9" s="20"/>
      <c r="D9" s="20"/>
      <c r="E9" s="20"/>
      <c r="F9" s="20"/>
      <c r="G9" s="638"/>
    </row>
    <row r="10" spans="1:7" ht="24.6" customHeight="1" thickBot="1">
      <c r="A10" s="20" t="s">
        <v>640</v>
      </c>
      <c r="B10" s="20"/>
      <c r="C10" s="20"/>
      <c r="D10" s="20"/>
      <c r="E10" s="20"/>
      <c r="F10" s="20"/>
      <c r="G10" s="638"/>
    </row>
    <row r="11" spans="1:7" ht="24.6" customHeight="1">
      <c r="A11" s="1357"/>
      <c r="B11" s="1359"/>
      <c r="C11" s="1539" t="s">
        <v>641</v>
      </c>
      <c r="D11" s="1540" t="s">
        <v>642</v>
      </c>
      <c r="E11" s="1540" t="s">
        <v>643</v>
      </c>
      <c r="F11" s="1540" t="s">
        <v>644</v>
      </c>
      <c r="G11" s="1535" t="s">
        <v>645</v>
      </c>
    </row>
    <row r="12" spans="1:7" ht="24.6" customHeight="1" thickBot="1">
      <c r="A12" s="1360"/>
      <c r="B12" s="1362"/>
      <c r="C12" s="1412"/>
      <c r="D12" s="1541"/>
      <c r="E12" s="1541"/>
      <c r="F12" s="1541"/>
      <c r="G12" s="1536"/>
    </row>
    <row r="13" spans="1:7" ht="24.6" customHeight="1" thickTop="1">
      <c r="A13" s="1533" t="s">
        <v>646</v>
      </c>
      <c r="B13" s="1534"/>
      <c r="C13" s="425">
        <v>236</v>
      </c>
      <c r="D13" s="426">
        <v>195</v>
      </c>
      <c r="E13" s="426">
        <v>190</v>
      </c>
      <c r="F13" s="426">
        <v>235</v>
      </c>
      <c r="G13" s="634">
        <v>336</v>
      </c>
    </row>
    <row r="14" spans="1:7" ht="24.6" customHeight="1">
      <c r="A14" s="1529"/>
      <c r="B14" s="1530"/>
      <c r="C14" s="427">
        <v>8248.1538461538457</v>
      </c>
      <c r="D14" s="428">
        <v>5482</v>
      </c>
      <c r="E14" s="428">
        <v>4873</v>
      </c>
      <c r="F14" s="428">
        <v>5719</v>
      </c>
      <c r="G14" s="635">
        <v>6373</v>
      </c>
    </row>
    <row r="15" spans="1:7" ht="24.6" customHeight="1">
      <c r="A15" s="1529" t="s">
        <v>647</v>
      </c>
      <c r="B15" s="1530"/>
      <c r="C15" s="427">
        <v>0</v>
      </c>
      <c r="D15" s="428">
        <v>0</v>
      </c>
      <c r="E15" s="428">
        <v>0</v>
      </c>
      <c r="F15" s="428">
        <v>0</v>
      </c>
      <c r="G15" s="635">
        <v>0</v>
      </c>
    </row>
    <row r="16" spans="1:7" ht="24.6" customHeight="1">
      <c r="A16" s="1529"/>
      <c r="B16" s="1530"/>
      <c r="C16" s="427">
        <v>0</v>
      </c>
      <c r="D16" s="428">
        <v>0</v>
      </c>
      <c r="E16" s="428">
        <v>0</v>
      </c>
      <c r="F16" s="428">
        <v>0</v>
      </c>
      <c r="G16" s="635">
        <v>0</v>
      </c>
    </row>
    <row r="17" spans="1:7" ht="24.6" customHeight="1">
      <c r="A17" s="1529" t="s">
        <v>648</v>
      </c>
      <c r="B17" s="1530"/>
      <c r="C17" s="427">
        <v>211</v>
      </c>
      <c r="D17" s="428">
        <v>157</v>
      </c>
      <c r="E17" s="428">
        <v>142</v>
      </c>
      <c r="F17" s="428">
        <v>170</v>
      </c>
      <c r="G17" s="635">
        <v>253</v>
      </c>
    </row>
    <row r="18" spans="1:7" ht="24.6" customHeight="1">
      <c r="A18" s="1529"/>
      <c r="B18" s="1530"/>
      <c r="C18" s="427">
        <v>3703</v>
      </c>
      <c r="D18" s="428">
        <v>2656</v>
      </c>
      <c r="E18" s="428">
        <v>2350</v>
      </c>
      <c r="F18" s="428">
        <v>1652</v>
      </c>
      <c r="G18" s="635">
        <v>2658</v>
      </c>
    </row>
    <row r="19" spans="1:7" ht="24.6" customHeight="1">
      <c r="A19" s="1529" t="s">
        <v>649</v>
      </c>
      <c r="B19" s="1530"/>
      <c r="C19" s="427">
        <v>189</v>
      </c>
      <c r="D19" s="428">
        <v>121</v>
      </c>
      <c r="E19" s="428">
        <v>110</v>
      </c>
      <c r="F19" s="428">
        <v>131</v>
      </c>
      <c r="G19" s="635">
        <v>171</v>
      </c>
    </row>
    <row r="20" spans="1:7" ht="24.6" customHeight="1">
      <c r="A20" s="1529"/>
      <c r="B20" s="1530"/>
      <c r="C20" s="427">
        <v>3285</v>
      </c>
      <c r="D20" s="428">
        <v>2473</v>
      </c>
      <c r="E20" s="428">
        <v>2030</v>
      </c>
      <c r="F20" s="428">
        <v>1496</v>
      </c>
      <c r="G20" s="635">
        <v>2710</v>
      </c>
    </row>
    <row r="21" spans="1:7" ht="24.6" customHeight="1">
      <c r="A21" s="1529" t="s">
        <v>650</v>
      </c>
      <c r="B21" s="1530"/>
      <c r="C21" s="427">
        <v>163</v>
      </c>
      <c r="D21" s="428">
        <v>107</v>
      </c>
      <c r="E21" s="428">
        <v>76</v>
      </c>
      <c r="F21" s="428">
        <v>246</v>
      </c>
      <c r="G21" s="635">
        <v>24</v>
      </c>
    </row>
    <row r="22" spans="1:7" ht="24.6" customHeight="1">
      <c r="A22" s="1529"/>
      <c r="B22" s="1530"/>
      <c r="C22" s="427">
        <v>3224</v>
      </c>
      <c r="D22" s="428">
        <v>1849</v>
      </c>
      <c r="E22" s="428">
        <v>959</v>
      </c>
      <c r="F22" s="428">
        <v>492</v>
      </c>
      <c r="G22" s="635">
        <v>466</v>
      </c>
    </row>
    <row r="23" spans="1:7" ht="24.6" customHeight="1">
      <c r="A23" s="1373" t="s">
        <v>651</v>
      </c>
      <c r="B23" s="1376"/>
      <c r="C23" s="427">
        <v>321</v>
      </c>
      <c r="D23" s="428">
        <v>303</v>
      </c>
      <c r="E23" s="428">
        <v>71</v>
      </c>
      <c r="F23" s="428">
        <v>117</v>
      </c>
      <c r="G23" s="635">
        <v>135</v>
      </c>
    </row>
    <row r="24" spans="1:7" ht="24.6" customHeight="1">
      <c r="A24" s="1373"/>
      <c r="B24" s="1376"/>
      <c r="C24" s="427">
        <v>4362</v>
      </c>
      <c r="D24" s="428">
        <v>3830</v>
      </c>
      <c r="E24" s="428">
        <v>1430</v>
      </c>
      <c r="F24" s="428">
        <v>1552</v>
      </c>
      <c r="G24" s="635">
        <v>1948</v>
      </c>
    </row>
    <row r="25" spans="1:7" ht="24.6" customHeight="1">
      <c r="A25" s="1529" t="s">
        <v>158</v>
      </c>
      <c r="B25" s="1530"/>
      <c r="C25" s="759">
        <f t="shared" ref="C25:G26" si="1">C13+C15+C17+C19+C21+C23</f>
        <v>1120</v>
      </c>
      <c r="D25" s="759">
        <f t="shared" si="1"/>
        <v>883</v>
      </c>
      <c r="E25" s="759">
        <f t="shared" si="1"/>
        <v>589</v>
      </c>
      <c r="F25" s="759">
        <f t="shared" si="1"/>
        <v>899</v>
      </c>
      <c r="G25" s="636">
        <f t="shared" si="1"/>
        <v>919</v>
      </c>
    </row>
    <row r="26" spans="1:7" ht="24.6" customHeight="1" thickBot="1">
      <c r="A26" s="1531"/>
      <c r="B26" s="1532"/>
      <c r="C26" s="744">
        <f t="shared" si="1"/>
        <v>22822.153846153844</v>
      </c>
      <c r="D26" s="744">
        <f t="shared" si="1"/>
        <v>16290</v>
      </c>
      <c r="E26" s="744">
        <f t="shared" si="1"/>
        <v>11642</v>
      </c>
      <c r="F26" s="744">
        <f t="shared" si="1"/>
        <v>10911</v>
      </c>
      <c r="G26" s="637">
        <f t="shared" si="1"/>
        <v>14155</v>
      </c>
    </row>
    <row r="27" spans="1:7" ht="24.6" customHeight="1">
      <c r="A27" s="20" t="s">
        <v>652</v>
      </c>
      <c r="B27" s="20"/>
      <c r="C27" s="20"/>
      <c r="D27" s="20"/>
      <c r="E27" s="20"/>
      <c r="F27" s="20"/>
      <c r="G27" s="248" t="s">
        <v>653</v>
      </c>
    </row>
    <row r="28" spans="1:7">
      <c r="A28" s="249"/>
      <c r="B28" s="249"/>
      <c r="C28" s="249"/>
      <c r="D28" s="249"/>
      <c r="E28" s="249"/>
      <c r="F28" s="249"/>
      <c r="G28" s="249"/>
    </row>
    <row r="29" spans="1:7">
      <c r="A29" s="249"/>
      <c r="B29" s="249"/>
      <c r="C29" s="249"/>
      <c r="D29" s="249"/>
      <c r="E29" s="249"/>
      <c r="F29" s="249"/>
      <c r="G29" s="249"/>
    </row>
  </sheetData>
  <mergeCells count="19">
    <mergeCell ref="G11:G12"/>
    <mergeCell ref="A2:B2"/>
    <mergeCell ref="A3:B3"/>
    <mergeCell ref="A4:B4"/>
    <mergeCell ref="A5:B5"/>
    <mergeCell ref="A6:B6"/>
    <mergeCell ref="A7:B7"/>
    <mergeCell ref="A11:B12"/>
    <mergeCell ref="C11:C12"/>
    <mergeCell ref="D11:D12"/>
    <mergeCell ref="E11:E12"/>
    <mergeCell ref="F11:F12"/>
    <mergeCell ref="A25:B26"/>
    <mergeCell ref="A13:B14"/>
    <mergeCell ref="A15:B16"/>
    <mergeCell ref="A17:B18"/>
    <mergeCell ref="A19:B20"/>
    <mergeCell ref="A21:B22"/>
    <mergeCell ref="A23:B2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4077-7C3C-4ED0-8B3D-4AB3910AAFF5}">
  <sheetPr codeName="Sheet22"/>
  <dimension ref="A1:H35"/>
  <sheetViews>
    <sheetView view="pageLayout" zoomScaleNormal="100" workbookViewId="0">
      <selection activeCell="E45" sqref="E45"/>
    </sheetView>
  </sheetViews>
  <sheetFormatPr defaultRowHeight="18"/>
  <cols>
    <col min="1" max="3" width="15.09765625" customWidth="1"/>
    <col min="4" max="8" width="14.59765625" customWidth="1"/>
  </cols>
  <sheetData>
    <row r="1" spans="1:8" ht="24.6" customHeight="1">
      <c r="A1" s="19" t="s">
        <v>730</v>
      </c>
      <c r="B1" s="394"/>
      <c r="C1" s="20"/>
      <c r="D1" s="20"/>
      <c r="E1" s="20"/>
      <c r="F1" s="20"/>
      <c r="G1" s="20"/>
      <c r="H1" s="20"/>
    </row>
    <row r="2" spans="1:8" ht="24.6" customHeight="1" thickBot="1">
      <c r="A2" s="20" t="s">
        <v>731</v>
      </c>
      <c r="B2" s="20"/>
      <c r="C2" s="20"/>
      <c r="D2" s="20"/>
      <c r="E2" s="20"/>
      <c r="F2" s="20"/>
      <c r="G2" s="20"/>
      <c r="H2" s="20"/>
    </row>
    <row r="3" spans="1:8" ht="24.6" customHeight="1" thickBot="1">
      <c r="A3" s="1070" t="s">
        <v>578</v>
      </c>
      <c r="B3" s="1073"/>
      <c r="C3" s="1071"/>
      <c r="D3" s="431" t="s">
        <v>613</v>
      </c>
      <c r="E3" s="429" t="s">
        <v>732</v>
      </c>
      <c r="F3" s="430" t="s">
        <v>733</v>
      </c>
      <c r="G3" s="430" t="s">
        <v>734</v>
      </c>
      <c r="H3" s="432" t="s">
        <v>1303</v>
      </c>
    </row>
    <row r="4" spans="1:8" ht="24.6" customHeight="1" thickTop="1" thickBot="1">
      <c r="A4" s="1545" t="s">
        <v>286</v>
      </c>
      <c r="B4" s="1546"/>
      <c r="C4" s="1547"/>
      <c r="D4" s="85">
        <f>D5+D10+D13+D16+D19+D25+D32</f>
        <v>7022</v>
      </c>
      <c r="E4" s="433">
        <f>E5+E10+E13+E16+E19+E25+E32</f>
        <v>6745</v>
      </c>
      <c r="F4" s="434">
        <v>7348</v>
      </c>
      <c r="G4" s="434">
        <v>6516</v>
      </c>
      <c r="H4" s="86">
        <v>6516</v>
      </c>
    </row>
    <row r="5" spans="1:8" ht="24.6" customHeight="1">
      <c r="A5" s="1548" t="s">
        <v>735</v>
      </c>
      <c r="B5" s="1042" t="s">
        <v>158</v>
      </c>
      <c r="C5" s="1549"/>
      <c r="D5" s="776">
        <f>SUM(D6:D9)</f>
        <v>2200</v>
      </c>
      <c r="E5" s="776">
        <f>SUM(E6:E9)</f>
        <v>2089</v>
      </c>
      <c r="F5" s="776">
        <v>2022</v>
      </c>
      <c r="G5" s="846">
        <v>1951</v>
      </c>
      <c r="H5" s="777">
        <v>1951</v>
      </c>
    </row>
    <row r="6" spans="1:8" ht="24.6" customHeight="1">
      <c r="A6" s="1542"/>
      <c r="B6" s="1043" t="s">
        <v>736</v>
      </c>
      <c r="C6" s="762" t="s">
        <v>737</v>
      </c>
      <c r="D6" s="778" t="s">
        <v>239</v>
      </c>
      <c r="E6" s="778" t="s">
        <v>239</v>
      </c>
      <c r="F6" s="778" t="s">
        <v>239</v>
      </c>
      <c r="G6" s="781" t="s">
        <v>239</v>
      </c>
      <c r="H6" s="779" t="s">
        <v>239</v>
      </c>
    </row>
    <row r="7" spans="1:8" ht="24.6" customHeight="1">
      <c r="A7" s="1542"/>
      <c r="B7" s="1043"/>
      <c r="C7" s="762" t="s">
        <v>738</v>
      </c>
      <c r="D7" s="758">
        <v>938</v>
      </c>
      <c r="E7" s="758">
        <v>932</v>
      </c>
      <c r="F7" s="758">
        <v>900</v>
      </c>
      <c r="G7" s="847">
        <v>883</v>
      </c>
      <c r="H7" s="845">
        <v>883</v>
      </c>
    </row>
    <row r="8" spans="1:8" ht="24.6" customHeight="1">
      <c r="A8" s="1542"/>
      <c r="B8" s="1043" t="s">
        <v>739</v>
      </c>
      <c r="C8" s="762" t="s">
        <v>737</v>
      </c>
      <c r="D8" s="778" t="s">
        <v>239</v>
      </c>
      <c r="E8" s="778" t="s">
        <v>239</v>
      </c>
      <c r="F8" s="778" t="s">
        <v>239</v>
      </c>
      <c r="G8" s="781" t="s">
        <v>239</v>
      </c>
      <c r="H8" s="779" t="s">
        <v>239</v>
      </c>
    </row>
    <row r="9" spans="1:8" ht="24.6" customHeight="1">
      <c r="A9" s="1542"/>
      <c r="B9" s="1043"/>
      <c r="C9" s="762" t="s">
        <v>738</v>
      </c>
      <c r="D9" s="758">
        <v>1262</v>
      </c>
      <c r="E9" s="758">
        <v>1157</v>
      </c>
      <c r="F9" s="758">
        <v>1122</v>
      </c>
      <c r="G9" s="847">
        <v>1068</v>
      </c>
      <c r="H9" s="845">
        <v>1068</v>
      </c>
    </row>
    <row r="10" spans="1:8" ht="24.6" customHeight="1">
      <c r="A10" s="1544" t="s">
        <v>740</v>
      </c>
      <c r="B10" s="1043" t="s">
        <v>158</v>
      </c>
      <c r="C10" s="1205"/>
      <c r="D10" s="778">
        <f>SUM(D11:D12)</f>
        <v>140</v>
      </c>
      <c r="E10" s="778">
        <f>SUM(E11:E12)</f>
        <v>122</v>
      </c>
      <c r="F10" s="778">
        <v>120</v>
      </c>
      <c r="G10" s="781">
        <v>115</v>
      </c>
      <c r="H10" s="779">
        <v>115</v>
      </c>
    </row>
    <row r="11" spans="1:8" ht="24.6" customHeight="1">
      <c r="A11" s="1544"/>
      <c r="B11" s="1043" t="s">
        <v>737</v>
      </c>
      <c r="C11" s="1205"/>
      <c r="D11" s="778" t="s">
        <v>239</v>
      </c>
      <c r="E11" s="778" t="s">
        <v>239</v>
      </c>
      <c r="F11" s="778" t="s">
        <v>239</v>
      </c>
      <c r="G11" s="781" t="s">
        <v>239</v>
      </c>
      <c r="H11" s="779" t="s">
        <v>239</v>
      </c>
    </row>
    <row r="12" spans="1:8" ht="24.6" customHeight="1">
      <c r="A12" s="1544"/>
      <c r="B12" s="1043" t="s">
        <v>738</v>
      </c>
      <c r="C12" s="1205"/>
      <c r="D12" s="758">
        <v>140</v>
      </c>
      <c r="E12" s="758">
        <v>122</v>
      </c>
      <c r="F12" s="758">
        <v>120</v>
      </c>
      <c r="G12" s="847">
        <v>115</v>
      </c>
      <c r="H12" s="845">
        <v>115</v>
      </c>
    </row>
    <row r="13" spans="1:8" ht="24.6" customHeight="1">
      <c r="A13" s="1542" t="s">
        <v>741</v>
      </c>
      <c r="B13" s="1043" t="s">
        <v>158</v>
      </c>
      <c r="C13" s="1205"/>
      <c r="D13" s="778">
        <f>SUM(D14:D15)</f>
        <v>347</v>
      </c>
      <c r="E13" s="778">
        <f>SUM(E14:E15)</f>
        <v>343</v>
      </c>
      <c r="F13" s="778">
        <v>251</v>
      </c>
      <c r="G13" s="781">
        <v>239</v>
      </c>
      <c r="H13" s="779">
        <v>239</v>
      </c>
    </row>
    <row r="14" spans="1:8" ht="24.6" customHeight="1">
      <c r="A14" s="1542"/>
      <c r="B14" s="1043" t="s">
        <v>742</v>
      </c>
      <c r="C14" s="1205"/>
      <c r="D14" s="758">
        <v>260</v>
      </c>
      <c r="E14" s="758">
        <v>258</v>
      </c>
      <c r="F14" s="758">
        <v>6</v>
      </c>
      <c r="G14" s="847">
        <v>5</v>
      </c>
      <c r="H14" s="845">
        <v>5</v>
      </c>
    </row>
    <row r="15" spans="1:8" ht="24.6" customHeight="1">
      <c r="A15" s="1542"/>
      <c r="B15" s="1043" t="s">
        <v>743</v>
      </c>
      <c r="C15" s="1205"/>
      <c r="D15" s="758">
        <v>87</v>
      </c>
      <c r="E15" s="758">
        <v>85</v>
      </c>
      <c r="F15" s="758">
        <v>245</v>
      </c>
      <c r="G15" s="847">
        <v>234</v>
      </c>
      <c r="H15" s="845">
        <v>234</v>
      </c>
    </row>
    <row r="16" spans="1:8" ht="24.6" customHeight="1">
      <c r="A16" s="1542" t="s">
        <v>744</v>
      </c>
      <c r="B16" s="1043" t="s">
        <v>158</v>
      </c>
      <c r="C16" s="1205"/>
      <c r="D16" s="778">
        <f>SUM(D17:D18)</f>
        <v>20</v>
      </c>
      <c r="E16" s="778">
        <f>SUM(E17:E18)</f>
        <v>16</v>
      </c>
      <c r="F16" s="778">
        <v>16</v>
      </c>
      <c r="G16" s="781">
        <v>15</v>
      </c>
      <c r="H16" s="779">
        <v>15</v>
      </c>
    </row>
    <row r="17" spans="1:8" ht="24.6" customHeight="1">
      <c r="A17" s="1542"/>
      <c r="B17" s="1043" t="s">
        <v>737</v>
      </c>
      <c r="C17" s="1205"/>
      <c r="D17" s="778" t="s">
        <v>239</v>
      </c>
      <c r="E17" s="778" t="s">
        <v>239</v>
      </c>
      <c r="F17" s="778" t="s">
        <v>239</v>
      </c>
      <c r="G17" s="781"/>
      <c r="H17" s="779" t="s">
        <v>239</v>
      </c>
    </row>
    <row r="18" spans="1:8" ht="24.6" customHeight="1">
      <c r="A18" s="1542"/>
      <c r="B18" s="1043" t="s">
        <v>738</v>
      </c>
      <c r="C18" s="1205"/>
      <c r="D18" s="758">
        <v>20</v>
      </c>
      <c r="E18" s="758">
        <v>16</v>
      </c>
      <c r="F18" s="758">
        <v>16</v>
      </c>
      <c r="G18" s="847">
        <v>15</v>
      </c>
      <c r="H18" s="845">
        <v>15</v>
      </c>
    </row>
    <row r="19" spans="1:8" ht="24.6" customHeight="1">
      <c r="A19" s="1542" t="s">
        <v>745</v>
      </c>
      <c r="B19" s="1043" t="s">
        <v>158</v>
      </c>
      <c r="C19" s="1205"/>
      <c r="D19" s="778">
        <f>SUM(D20:D21)</f>
        <v>3569</v>
      </c>
      <c r="E19" s="778">
        <f>SUM(E20:E21)</f>
        <v>3488</v>
      </c>
      <c r="F19" s="778">
        <v>3476</v>
      </c>
      <c r="G19" s="781">
        <v>3423</v>
      </c>
      <c r="H19" s="779">
        <v>3423</v>
      </c>
    </row>
    <row r="20" spans="1:8" ht="24.6" customHeight="1">
      <c r="A20" s="1542"/>
      <c r="B20" s="1043" t="s">
        <v>735</v>
      </c>
      <c r="C20" s="1205"/>
      <c r="D20" s="758">
        <v>1959</v>
      </c>
      <c r="E20" s="758">
        <v>1945</v>
      </c>
      <c r="F20" s="758">
        <v>1943</v>
      </c>
      <c r="G20" s="847">
        <v>1897</v>
      </c>
      <c r="H20" s="845">
        <v>1897</v>
      </c>
    </row>
    <row r="21" spans="1:8" ht="24.6" customHeight="1">
      <c r="A21" s="1542"/>
      <c r="B21" s="1043" t="s">
        <v>746</v>
      </c>
      <c r="C21" s="1205"/>
      <c r="D21" s="758">
        <v>1610</v>
      </c>
      <c r="E21" s="758">
        <v>1543</v>
      </c>
      <c r="F21" s="758">
        <v>1533</v>
      </c>
      <c r="G21" s="847">
        <v>1526</v>
      </c>
      <c r="H21" s="845">
        <v>1526</v>
      </c>
    </row>
    <row r="22" spans="1:8" ht="24.6" customHeight="1">
      <c r="A22" s="1542" t="s">
        <v>747</v>
      </c>
      <c r="B22" s="1043" t="s">
        <v>158</v>
      </c>
      <c r="C22" s="1205"/>
      <c r="D22" s="778" t="s">
        <v>239</v>
      </c>
      <c r="E22" s="778" t="s">
        <v>239</v>
      </c>
      <c r="F22" s="778" t="s">
        <v>239</v>
      </c>
      <c r="G22" s="781" t="s">
        <v>239</v>
      </c>
      <c r="H22" s="779" t="s">
        <v>239</v>
      </c>
    </row>
    <row r="23" spans="1:8" ht="24.6" customHeight="1">
      <c r="A23" s="1542"/>
      <c r="B23" s="1043" t="s">
        <v>748</v>
      </c>
      <c r="C23" s="1205"/>
      <c r="D23" s="778" t="s">
        <v>239</v>
      </c>
      <c r="E23" s="778" t="s">
        <v>239</v>
      </c>
      <c r="F23" s="778" t="s">
        <v>239</v>
      </c>
      <c r="G23" s="781" t="s">
        <v>239</v>
      </c>
      <c r="H23" s="779" t="s">
        <v>239</v>
      </c>
    </row>
    <row r="24" spans="1:8" ht="24.6" customHeight="1">
      <c r="A24" s="1542"/>
      <c r="B24" s="1043" t="s">
        <v>749</v>
      </c>
      <c r="C24" s="1205"/>
      <c r="D24" s="778" t="s">
        <v>239</v>
      </c>
      <c r="E24" s="778" t="s">
        <v>239</v>
      </c>
      <c r="F24" s="778" t="s">
        <v>239</v>
      </c>
      <c r="G24" s="781" t="s">
        <v>239</v>
      </c>
      <c r="H24" s="779" t="s">
        <v>239</v>
      </c>
    </row>
    <row r="25" spans="1:8" ht="24.6" customHeight="1">
      <c r="A25" s="1542" t="s">
        <v>750</v>
      </c>
      <c r="B25" s="1043" t="s">
        <v>158</v>
      </c>
      <c r="C25" s="1205"/>
      <c r="D25" s="778">
        <f>SUM(D26:D31)</f>
        <v>719</v>
      </c>
      <c r="E25" s="778">
        <f>SUM(E26:E31)</f>
        <v>662</v>
      </c>
      <c r="F25" s="778">
        <v>652</v>
      </c>
      <c r="G25" s="781">
        <v>655</v>
      </c>
      <c r="H25" s="779">
        <v>655</v>
      </c>
    </row>
    <row r="26" spans="1:8" ht="24.6" customHeight="1">
      <c r="A26" s="1542"/>
      <c r="B26" s="1043" t="s">
        <v>751</v>
      </c>
      <c r="C26" s="1205"/>
      <c r="D26" s="758">
        <v>79</v>
      </c>
      <c r="E26" s="758">
        <v>82</v>
      </c>
      <c r="F26" s="758">
        <v>86</v>
      </c>
      <c r="G26" s="847">
        <v>88</v>
      </c>
      <c r="H26" s="845">
        <v>88</v>
      </c>
    </row>
    <row r="27" spans="1:8" ht="24.6" customHeight="1">
      <c r="A27" s="1542"/>
      <c r="B27" s="1049" t="s">
        <v>752</v>
      </c>
      <c r="C27" s="1050"/>
      <c r="D27" s="758">
        <v>136</v>
      </c>
      <c r="E27" s="758">
        <v>129</v>
      </c>
      <c r="F27" s="758">
        <v>140</v>
      </c>
      <c r="G27" s="847">
        <v>140</v>
      </c>
      <c r="H27" s="845">
        <v>140</v>
      </c>
    </row>
    <row r="28" spans="1:8" ht="24.6" customHeight="1">
      <c r="A28" s="1542"/>
      <c r="B28" s="1049" t="s">
        <v>753</v>
      </c>
      <c r="C28" s="1050"/>
      <c r="D28" s="758">
        <v>54</v>
      </c>
      <c r="E28" s="758">
        <v>53</v>
      </c>
      <c r="F28" s="758">
        <v>51</v>
      </c>
      <c r="G28" s="847">
        <v>63</v>
      </c>
      <c r="H28" s="845">
        <v>63</v>
      </c>
    </row>
    <row r="29" spans="1:8" ht="24.6" customHeight="1">
      <c r="A29" s="1542"/>
      <c r="B29" s="1049" t="s">
        <v>754</v>
      </c>
      <c r="C29" s="1050"/>
      <c r="D29" s="758">
        <v>27</v>
      </c>
      <c r="E29" s="758">
        <v>26</v>
      </c>
      <c r="F29" s="758">
        <v>26</v>
      </c>
      <c r="G29" s="847">
        <v>26</v>
      </c>
      <c r="H29" s="845">
        <v>26</v>
      </c>
    </row>
    <row r="30" spans="1:8" ht="24.6" customHeight="1">
      <c r="A30" s="1542"/>
      <c r="B30" s="1049" t="s">
        <v>755</v>
      </c>
      <c r="C30" s="1050"/>
      <c r="D30" s="758">
        <v>418</v>
      </c>
      <c r="E30" s="758">
        <v>366</v>
      </c>
      <c r="F30" s="758">
        <v>342</v>
      </c>
      <c r="G30" s="847">
        <v>331</v>
      </c>
      <c r="H30" s="845">
        <v>331</v>
      </c>
    </row>
    <row r="31" spans="1:8" ht="24.6" customHeight="1">
      <c r="A31" s="1542"/>
      <c r="B31" s="1049" t="s">
        <v>756</v>
      </c>
      <c r="C31" s="1050"/>
      <c r="D31" s="758">
        <v>5</v>
      </c>
      <c r="E31" s="758">
        <v>6</v>
      </c>
      <c r="F31" s="758">
        <v>7</v>
      </c>
      <c r="G31" s="847">
        <v>7</v>
      </c>
      <c r="H31" s="845">
        <v>7</v>
      </c>
    </row>
    <row r="32" spans="1:8" ht="24.6" customHeight="1">
      <c r="A32" s="1542" t="s">
        <v>757</v>
      </c>
      <c r="B32" s="1043" t="s">
        <v>158</v>
      </c>
      <c r="C32" s="1205"/>
      <c r="D32" s="778">
        <f>SUM(D33:D34)</f>
        <v>27</v>
      </c>
      <c r="E32" s="778">
        <f>SUM(E33:E34)</f>
        <v>25</v>
      </c>
      <c r="F32" s="778">
        <v>30</v>
      </c>
      <c r="G32" s="781">
        <v>32</v>
      </c>
      <c r="H32" s="779">
        <v>32</v>
      </c>
    </row>
    <row r="33" spans="1:8" ht="24.6" customHeight="1">
      <c r="A33" s="1542"/>
      <c r="B33" s="1043" t="s">
        <v>758</v>
      </c>
      <c r="C33" s="1205"/>
      <c r="D33" s="758">
        <v>9</v>
      </c>
      <c r="E33" s="758">
        <v>9</v>
      </c>
      <c r="F33" s="758">
        <v>14</v>
      </c>
      <c r="G33" s="847">
        <v>15</v>
      </c>
      <c r="H33" s="845">
        <v>15</v>
      </c>
    </row>
    <row r="34" spans="1:8" ht="24.6" customHeight="1" thickBot="1">
      <c r="A34" s="1543"/>
      <c r="B34" s="1044" t="s">
        <v>37</v>
      </c>
      <c r="C34" s="1069"/>
      <c r="D34" s="746">
        <v>18</v>
      </c>
      <c r="E34" s="746">
        <v>16</v>
      </c>
      <c r="F34" s="746">
        <v>16</v>
      </c>
      <c r="G34" s="848">
        <v>17</v>
      </c>
      <c r="H34" s="745">
        <v>17</v>
      </c>
    </row>
    <row r="35" spans="1:8">
      <c r="A35" s="20"/>
      <c r="B35" s="20"/>
      <c r="C35" s="20"/>
      <c r="D35" s="20"/>
      <c r="E35" s="20"/>
      <c r="F35" s="20"/>
      <c r="G35" s="20"/>
      <c r="H35" s="248" t="s">
        <v>759</v>
      </c>
    </row>
  </sheetData>
  <mergeCells count="38">
    <mergeCell ref="A3:C3"/>
    <mergeCell ref="A4:C4"/>
    <mergeCell ref="A5:A9"/>
    <mergeCell ref="B5:C5"/>
    <mergeCell ref="B6:B7"/>
    <mergeCell ref="B8:B9"/>
    <mergeCell ref="A10:A12"/>
    <mergeCell ref="B10:C10"/>
    <mergeCell ref="B11:C11"/>
    <mergeCell ref="B12:C12"/>
    <mergeCell ref="A13:A15"/>
    <mergeCell ref="B13:C13"/>
    <mergeCell ref="B14:C14"/>
    <mergeCell ref="B15:C15"/>
    <mergeCell ref="A16:A18"/>
    <mergeCell ref="B16:C16"/>
    <mergeCell ref="B17:C17"/>
    <mergeCell ref="B18:C18"/>
    <mergeCell ref="A19:A21"/>
    <mergeCell ref="B19:C19"/>
    <mergeCell ref="B20:C20"/>
    <mergeCell ref="B21:C21"/>
    <mergeCell ref="A32:A34"/>
    <mergeCell ref="B32:C32"/>
    <mergeCell ref="B33:C33"/>
    <mergeCell ref="B34:C34"/>
    <mergeCell ref="A22:A24"/>
    <mergeCell ref="B22:C22"/>
    <mergeCell ref="B23:C23"/>
    <mergeCell ref="B24:C24"/>
    <mergeCell ref="A25:A31"/>
    <mergeCell ref="B25:C25"/>
    <mergeCell ref="B26:C26"/>
    <mergeCell ref="B27:C27"/>
    <mergeCell ref="B28:C28"/>
    <mergeCell ref="B29:C29"/>
    <mergeCell ref="B30:C30"/>
    <mergeCell ref="B31:C31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64D3-5AAD-4EEA-9722-7C7934712C55}">
  <sheetPr codeName="Sheet23"/>
  <dimension ref="A1:G30"/>
  <sheetViews>
    <sheetView view="pageLayout" topLeftCell="A11" zoomScaleNormal="100" workbookViewId="0">
      <selection activeCell="E45" sqref="E45"/>
    </sheetView>
  </sheetViews>
  <sheetFormatPr defaultRowHeight="18"/>
  <cols>
    <col min="1" max="1" width="15.796875" customWidth="1"/>
    <col min="2" max="7" width="17.09765625" customWidth="1"/>
  </cols>
  <sheetData>
    <row r="1" spans="1:7" ht="24" customHeight="1">
      <c r="A1" s="1550" t="s">
        <v>760</v>
      </c>
      <c r="B1" s="1550"/>
      <c r="C1" s="1550"/>
      <c r="D1" s="1550"/>
      <c r="E1" s="1550"/>
      <c r="F1" s="1550"/>
      <c r="G1" s="1550"/>
    </row>
    <row r="2" spans="1:7" ht="24" customHeight="1" thickBot="1">
      <c r="A2" s="1551" t="s">
        <v>761</v>
      </c>
      <c r="B2" s="1551"/>
      <c r="C2" s="1551"/>
      <c r="D2" s="1551"/>
      <c r="E2" s="1551"/>
      <c r="F2" s="1551"/>
      <c r="G2" s="1551"/>
    </row>
    <row r="3" spans="1:7" ht="24" customHeight="1">
      <c r="A3" s="1558" t="s">
        <v>619</v>
      </c>
      <c r="B3" s="1384" t="s">
        <v>762</v>
      </c>
      <c r="C3" s="1364" t="s">
        <v>763</v>
      </c>
      <c r="D3" s="1562" t="s">
        <v>764</v>
      </c>
      <c r="E3" s="1562" t="s">
        <v>765</v>
      </c>
      <c r="F3" s="1562" t="s">
        <v>776</v>
      </c>
      <c r="G3" s="1552" t="s">
        <v>766</v>
      </c>
    </row>
    <row r="4" spans="1:7" ht="24" customHeight="1" thickBot="1">
      <c r="A4" s="1559"/>
      <c r="B4" s="1560"/>
      <c r="C4" s="1561"/>
      <c r="D4" s="1563"/>
      <c r="E4" s="1563"/>
      <c r="F4" s="1563"/>
      <c r="G4" s="1553"/>
    </row>
    <row r="5" spans="1:7" ht="24" customHeight="1" thickTop="1">
      <c r="A5" s="936" t="s">
        <v>767</v>
      </c>
      <c r="B5" s="622">
        <v>9508</v>
      </c>
      <c r="C5" s="776">
        <v>6183</v>
      </c>
      <c r="D5" s="937">
        <v>0.93500000000000005</v>
      </c>
      <c r="E5" s="776">
        <v>1063866</v>
      </c>
      <c r="F5" s="776">
        <v>770038</v>
      </c>
      <c r="G5" s="777">
        <f t="shared" ref="G5:G9" si="0">ROUND(F5/C5/365*1000,0)</f>
        <v>341</v>
      </c>
    </row>
    <row r="6" spans="1:7" ht="24" customHeight="1">
      <c r="A6" s="938" t="s">
        <v>614</v>
      </c>
      <c r="B6" s="784">
        <v>9508</v>
      </c>
      <c r="C6" s="778">
        <v>6000</v>
      </c>
      <c r="D6" s="939">
        <v>0.93600000000000005</v>
      </c>
      <c r="E6" s="778">
        <v>1065757</v>
      </c>
      <c r="F6" s="778">
        <v>762634</v>
      </c>
      <c r="G6" s="779">
        <f t="shared" si="0"/>
        <v>348</v>
      </c>
    </row>
    <row r="7" spans="1:7" ht="24" customHeight="1">
      <c r="A7" s="938" t="s">
        <v>615</v>
      </c>
      <c r="B7" s="784">
        <v>9508</v>
      </c>
      <c r="C7" s="778">
        <v>5772</v>
      </c>
      <c r="D7" s="939">
        <v>0.93600000000000005</v>
      </c>
      <c r="E7" s="778">
        <v>1056382</v>
      </c>
      <c r="F7" s="778">
        <v>738932</v>
      </c>
      <c r="G7" s="779">
        <f t="shared" si="0"/>
        <v>351</v>
      </c>
    </row>
    <row r="8" spans="1:7" ht="24" customHeight="1">
      <c r="A8" s="938" t="s">
        <v>616</v>
      </c>
      <c r="B8" s="784">
        <v>9508</v>
      </c>
      <c r="C8" s="778">
        <v>5631</v>
      </c>
      <c r="D8" s="939">
        <v>0.93400000000000005</v>
      </c>
      <c r="E8" s="778">
        <v>941086</v>
      </c>
      <c r="F8" s="778">
        <v>717273</v>
      </c>
      <c r="G8" s="779">
        <f t="shared" si="0"/>
        <v>349</v>
      </c>
    </row>
    <row r="9" spans="1:7" ht="24" customHeight="1" thickBot="1">
      <c r="A9" s="940" t="s">
        <v>768</v>
      </c>
      <c r="B9" s="773">
        <v>9508</v>
      </c>
      <c r="C9" s="774">
        <v>5432</v>
      </c>
      <c r="D9" s="941">
        <v>0.93600000000000005</v>
      </c>
      <c r="E9" s="774">
        <v>957091</v>
      </c>
      <c r="F9" s="774">
        <v>693570</v>
      </c>
      <c r="G9" s="775">
        <f t="shared" si="0"/>
        <v>350</v>
      </c>
    </row>
    <row r="10" spans="1:7" ht="24" customHeight="1">
      <c r="A10" s="248"/>
      <c r="B10" s="248"/>
      <c r="C10" s="248"/>
      <c r="D10" s="248"/>
      <c r="E10" s="248"/>
      <c r="F10" s="248"/>
      <c r="G10" s="248" t="s">
        <v>769</v>
      </c>
    </row>
    <row r="11" spans="1:7" ht="24" customHeight="1">
      <c r="A11" s="248"/>
      <c r="B11" s="248"/>
      <c r="C11" s="248"/>
      <c r="D11" s="248"/>
      <c r="E11" s="248"/>
      <c r="F11" s="248"/>
      <c r="G11" s="248"/>
    </row>
    <row r="12" spans="1:7" ht="24" customHeight="1" thickBot="1">
      <c r="A12" s="1551" t="s">
        <v>770</v>
      </c>
      <c r="B12" s="1551"/>
      <c r="C12" s="1551"/>
      <c r="D12" s="1551"/>
      <c r="E12" s="1551"/>
      <c r="F12" s="1551"/>
      <c r="G12" s="1551"/>
    </row>
    <row r="13" spans="1:7" ht="24" customHeight="1" thickBot="1">
      <c r="A13" s="1070" t="s">
        <v>619</v>
      </c>
      <c r="B13" s="1071"/>
      <c r="C13" s="849" t="s">
        <v>590</v>
      </c>
      <c r="D13" s="431" t="s">
        <v>542</v>
      </c>
      <c r="E13" s="431" t="s">
        <v>543</v>
      </c>
      <c r="F13" s="431" t="s">
        <v>544</v>
      </c>
      <c r="G13" s="432" t="s">
        <v>771</v>
      </c>
    </row>
    <row r="14" spans="1:7" ht="24" customHeight="1" thickTop="1">
      <c r="A14" s="1554" t="s">
        <v>1362</v>
      </c>
      <c r="B14" s="942" t="s">
        <v>772</v>
      </c>
      <c r="C14" s="943">
        <v>1465.3</v>
      </c>
      <c r="D14" s="944">
        <v>1413</v>
      </c>
      <c r="E14" s="944">
        <v>1335.1</v>
      </c>
      <c r="F14" s="944">
        <v>1364.8</v>
      </c>
      <c r="G14" s="945">
        <v>1257.92</v>
      </c>
    </row>
    <row r="15" spans="1:7" ht="24" customHeight="1">
      <c r="A15" s="1555"/>
      <c r="B15" s="946" t="s">
        <v>773</v>
      </c>
      <c r="C15" s="947">
        <v>116.6</v>
      </c>
      <c r="D15" s="948">
        <v>133.5</v>
      </c>
      <c r="E15" s="948">
        <v>133.4</v>
      </c>
      <c r="F15" s="948">
        <v>97.9</v>
      </c>
      <c r="G15" s="949">
        <v>88.32</v>
      </c>
    </row>
    <row r="16" spans="1:7" ht="24" customHeight="1" thickBot="1">
      <c r="A16" s="1556" t="s">
        <v>774</v>
      </c>
      <c r="B16" s="1557"/>
      <c r="C16" s="950">
        <v>4005.7</v>
      </c>
      <c r="D16" s="951">
        <v>4350.1000000000004</v>
      </c>
      <c r="E16" s="951">
        <v>4534.3999999999996</v>
      </c>
      <c r="F16" s="951">
        <v>4529.5</v>
      </c>
      <c r="G16" s="952">
        <v>4322.12</v>
      </c>
    </row>
    <row r="17" spans="1:7" ht="24" customHeight="1">
      <c r="A17" s="248"/>
      <c r="B17" s="248"/>
      <c r="C17" s="248"/>
      <c r="D17" s="248"/>
      <c r="E17" s="248"/>
      <c r="F17" s="248"/>
      <c r="G17" s="248" t="s">
        <v>769</v>
      </c>
    </row>
    <row r="18" spans="1:7" ht="24" customHeight="1">
      <c r="A18" s="248"/>
      <c r="B18" s="248"/>
      <c r="C18" s="248"/>
      <c r="D18" s="248"/>
      <c r="E18" s="248"/>
      <c r="F18" s="248"/>
      <c r="G18" s="248"/>
    </row>
    <row r="19" spans="1:7" ht="24" customHeight="1" thickBot="1">
      <c r="A19" s="1009" t="s">
        <v>1420</v>
      </c>
      <c r="B19" s="248"/>
      <c r="D19" s="248"/>
      <c r="E19" s="248"/>
      <c r="F19" s="248"/>
      <c r="G19" s="248"/>
    </row>
    <row r="20" spans="1:7" ht="24" customHeight="1" thickBot="1">
      <c r="A20" s="1022"/>
      <c r="B20" s="1026" t="s">
        <v>775</v>
      </c>
      <c r="C20" s="1019"/>
      <c r="D20" s="248"/>
      <c r="E20" s="248"/>
      <c r="F20" s="248"/>
      <c r="G20" s="248"/>
    </row>
    <row r="21" spans="1:7" ht="24" customHeight="1" thickTop="1">
      <c r="A21" s="1023" t="s">
        <v>590</v>
      </c>
      <c r="B21" s="1027">
        <v>432</v>
      </c>
      <c r="C21" s="1020"/>
      <c r="D21" s="248"/>
      <c r="E21" s="248"/>
      <c r="F21" s="248"/>
      <c r="G21" s="248"/>
    </row>
    <row r="22" spans="1:7" ht="24" customHeight="1">
      <c r="A22" s="1024" t="s">
        <v>620</v>
      </c>
      <c r="B22" s="1028">
        <v>409</v>
      </c>
      <c r="C22" s="1020"/>
      <c r="D22" s="248"/>
      <c r="E22" s="248"/>
      <c r="F22" s="248"/>
      <c r="G22" s="248"/>
    </row>
    <row r="23" spans="1:7" ht="24" customHeight="1">
      <c r="A23" s="1024" t="s">
        <v>591</v>
      </c>
      <c r="B23" s="1028">
        <v>386</v>
      </c>
      <c r="C23" s="1020"/>
      <c r="D23" s="248"/>
      <c r="E23" s="248"/>
      <c r="F23" s="248"/>
      <c r="G23" s="248"/>
    </row>
    <row r="24" spans="1:7" ht="24" customHeight="1">
      <c r="A24" s="1024" t="s">
        <v>592</v>
      </c>
      <c r="B24" s="1028">
        <v>370</v>
      </c>
      <c r="C24" s="1020"/>
      <c r="D24" s="248"/>
      <c r="E24" s="248"/>
      <c r="F24" s="248"/>
      <c r="G24" s="248"/>
    </row>
    <row r="25" spans="1:7" ht="24" customHeight="1" thickBot="1">
      <c r="A25" s="1025" t="s">
        <v>545</v>
      </c>
      <c r="B25" s="1029">
        <v>353</v>
      </c>
      <c r="C25" s="1021"/>
      <c r="D25" s="248"/>
      <c r="E25" s="248"/>
      <c r="F25" s="248"/>
      <c r="G25" s="248"/>
    </row>
    <row r="26" spans="1:7" ht="24" customHeight="1">
      <c r="A26" s="248"/>
      <c r="B26" s="248" t="s">
        <v>769</v>
      </c>
      <c r="D26" s="248"/>
      <c r="E26" s="248"/>
      <c r="F26" s="248"/>
      <c r="G26" s="248"/>
    </row>
    <row r="27" spans="1:7">
      <c r="A27" s="373"/>
      <c r="B27" s="373"/>
      <c r="C27" s="373"/>
      <c r="D27" s="373"/>
      <c r="E27" s="373"/>
      <c r="F27" s="373"/>
      <c r="G27" s="373"/>
    </row>
    <row r="28" spans="1:7">
      <c r="A28" s="373"/>
      <c r="B28" s="373"/>
      <c r="C28" s="373"/>
      <c r="D28" s="373"/>
      <c r="E28" s="373"/>
      <c r="F28" s="373"/>
      <c r="G28" s="373"/>
    </row>
    <row r="29" spans="1:7">
      <c r="A29" s="373"/>
      <c r="B29" s="373"/>
      <c r="C29" s="373"/>
      <c r="D29" s="373"/>
      <c r="E29" s="373"/>
      <c r="F29" s="373"/>
      <c r="G29" s="373"/>
    </row>
    <row r="30" spans="1:7">
      <c r="A30" s="373"/>
      <c r="B30" s="373"/>
      <c r="C30" s="373"/>
      <c r="D30" s="373"/>
      <c r="E30" s="373"/>
      <c r="F30" s="373"/>
      <c r="G30" s="373"/>
    </row>
  </sheetData>
  <mergeCells count="13">
    <mergeCell ref="A14:A15"/>
    <mergeCell ref="A16:B16"/>
    <mergeCell ref="A3:A4"/>
    <mergeCell ref="B3:B4"/>
    <mergeCell ref="C3:C4"/>
    <mergeCell ref="A1:G1"/>
    <mergeCell ref="A2:G2"/>
    <mergeCell ref="A12:G12"/>
    <mergeCell ref="G3:G4"/>
    <mergeCell ref="A13:B13"/>
    <mergeCell ref="D3:D4"/>
    <mergeCell ref="E3:E4"/>
    <mergeCell ref="F3:F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3AC2-98A6-40FE-A631-FDFE317581A0}">
  <sheetPr codeName="Sheet24"/>
  <dimension ref="A1:H31"/>
  <sheetViews>
    <sheetView view="pageLayout" topLeftCell="A17" zoomScaleNormal="85" workbookViewId="0">
      <selection activeCell="E45" sqref="E45"/>
    </sheetView>
  </sheetViews>
  <sheetFormatPr defaultRowHeight="18"/>
  <cols>
    <col min="1" max="1" width="19.3984375" customWidth="1"/>
    <col min="2" max="7" width="16.296875" customWidth="1"/>
  </cols>
  <sheetData>
    <row r="1" spans="1:8" ht="24" customHeight="1">
      <c r="A1" s="56" t="s">
        <v>777</v>
      </c>
      <c r="B1" s="20"/>
      <c r="C1" s="20"/>
      <c r="D1" s="20"/>
      <c r="E1" s="20"/>
      <c r="F1" s="20"/>
      <c r="G1" s="20"/>
    </row>
    <row r="2" spans="1:8" ht="24" customHeight="1" thickBot="1">
      <c r="A2" s="20" t="s">
        <v>1422</v>
      </c>
      <c r="B2" s="20"/>
      <c r="C2" s="20"/>
      <c r="D2" s="20"/>
      <c r="E2" s="20"/>
      <c r="F2" s="20"/>
      <c r="G2" s="248" t="s">
        <v>786</v>
      </c>
      <c r="H2" s="461"/>
    </row>
    <row r="3" spans="1:8" ht="24" customHeight="1">
      <c r="A3" s="1426" t="s">
        <v>619</v>
      </c>
      <c r="B3" s="1090" t="s">
        <v>778</v>
      </c>
      <c r="C3" s="1056"/>
      <c r="D3" s="1056"/>
      <c r="E3" s="1056"/>
      <c r="F3" s="1056"/>
      <c r="G3" s="1057"/>
      <c r="H3" s="461"/>
    </row>
    <row r="4" spans="1:8" ht="24" customHeight="1" thickBot="1">
      <c r="A4" s="1427"/>
      <c r="B4" s="740" t="s">
        <v>779</v>
      </c>
      <c r="C4" s="719" t="s">
        <v>780</v>
      </c>
      <c r="D4" s="719" t="s">
        <v>781</v>
      </c>
      <c r="E4" s="719" t="s">
        <v>782</v>
      </c>
      <c r="F4" s="734" t="s">
        <v>783</v>
      </c>
      <c r="G4" s="953" t="s">
        <v>784</v>
      </c>
      <c r="H4" s="461"/>
    </row>
    <row r="5" spans="1:8" ht="24" customHeight="1" thickTop="1">
      <c r="A5" s="321" t="s">
        <v>584</v>
      </c>
      <c r="B5" s="763">
        <v>2871</v>
      </c>
      <c r="C5" s="764">
        <v>6610</v>
      </c>
      <c r="D5" s="764">
        <v>1097</v>
      </c>
      <c r="E5" s="764">
        <v>1708</v>
      </c>
      <c r="F5" s="503">
        <v>0.38200000000000001</v>
      </c>
      <c r="G5" s="504">
        <v>0.25800000000000001</v>
      </c>
      <c r="H5" s="461"/>
    </row>
    <row r="6" spans="1:8" ht="24" customHeight="1">
      <c r="A6" s="47" t="s">
        <v>585</v>
      </c>
      <c r="B6" s="759">
        <v>2837</v>
      </c>
      <c r="C6" s="758">
        <v>6447</v>
      </c>
      <c r="D6" s="758">
        <v>1075</v>
      </c>
      <c r="E6" s="758">
        <v>1647</v>
      </c>
      <c r="F6" s="506">
        <v>0.379</v>
      </c>
      <c r="G6" s="954">
        <v>0.255</v>
      </c>
      <c r="H6" s="461"/>
    </row>
    <row r="7" spans="1:8" ht="24" customHeight="1">
      <c r="A7" s="47" t="s">
        <v>586</v>
      </c>
      <c r="B7" s="759">
        <v>2773</v>
      </c>
      <c r="C7" s="758">
        <v>6220</v>
      </c>
      <c r="D7" s="758">
        <v>1082</v>
      </c>
      <c r="E7" s="758">
        <v>1631</v>
      </c>
      <c r="F7" s="506">
        <v>0.39</v>
      </c>
      <c r="G7" s="954">
        <v>0.26200000000000001</v>
      </c>
      <c r="H7" s="461"/>
    </row>
    <row r="8" spans="1:8" ht="24" customHeight="1">
      <c r="A8" s="47" t="s">
        <v>587</v>
      </c>
      <c r="B8" s="759">
        <v>2726</v>
      </c>
      <c r="C8" s="758">
        <v>6220</v>
      </c>
      <c r="D8" s="758">
        <v>1082</v>
      </c>
      <c r="E8" s="758">
        <v>1631</v>
      </c>
      <c r="F8" s="506">
        <v>0.38300000000000001</v>
      </c>
      <c r="G8" s="954">
        <v>0.25900000000000001</v>
      </c>
      <c r="H8" s="461"/>
    </row>
    <row r="9" spans="1:8" ht="24" customHeight="1" thickBot="1">
      <c r="A9" s="55" t="s">
        <v>785</v>
      </c>
      <c r="B9" s="744">
        <v>2677</v>
      </c>
      <c r="C9" s="746">
        <v>5806</v>
      </c>
      <c r="D9" s="746">
        <v>983</v>
      </c>
      <c r="E9" s="746">
        <v>1441</v>
      </c>
      <c r="F9" s="955">
        <v>0.36699999999999999</v>
      </c>
      <c r="G9" s="956">
        <v>0.248</v>
      </c>
      <c r="H9" s="461"/>
    </row>
    <row r="10" spans="1:8" ht="24" customHeight="1">
      <c r="A10" s="462"/>
      <c r="B10" s="462"/>
      <c r="C10" s="462"/>
      <c r="D10" s="462"/>
      <c r="E10" s="462"/>
      <c r="F10" s="462"/>
      <c r="G10" s="248" t="s">
        <v>787</v>
      </c>
      <c r="H10" s="461"/>
    </row>
    <row r="11" spans="1:8" ht="24" customHeight="1">
      <c r="A11" s="462"/>
      <c r="B11" s="462"/>
      <c r="C11" s="462"/>
      <c r="D11" s="462"/>
      <c r="E11" s="462"/>
      <c r="F11" s="462"/>
      <c r="G11" s="462"/>
      <c r="H11" s="461"/>
    </row>
    <row r="12" spans="1:8" ht="24" customHeight="1" thickBot="1">
      <c r="A12" s="20" t="s">
        <v>1421</v>
      </c>
      <c r="B12" s="462"/>
      <c r="C12" s="462"/>
      <c r="D12" s="462"/>
      <c r="E12" s="462"/>
      <c r="F12" s="248" t="s">
        <v>795</v>
      </c>
      <c r="G12" s="462"/>
      <c r="H12" s="461"/>
    </row>
    <row r="13" spans="1:8" ht="24" customHeight="1">
      <c r="A13" s="1558" t="s">
        <v>619</v>
      </c>
      <c r="B13" s="1363" t="s">
        <v>788</v>
      </c>
      <c r="C13" s="1364"/>
      <c r="D13" s="1562" t="s">
        <v>789</v>
      </c>
      <c r="E13" s="1562" t="s">
        <v>790</v>
      </c>
      <c r="F13" s="1552" t="s">
        <v>791</v>
      </c>
      <c r="G13" s="462"/>
      <c r="H13" s="461"/>
    </row>
    <row r="14" spans="1:8" ht="38.4" customHeight="1" thickBot="1">
      <c r="A14" s="1559"/>
      <c r="B14" s="493" t="s">
        <v>792</v>
      </c>
      <c r="C14" s="957" t="s">
        <v>793</v>
      </c>
      <c r="D14" s="1561"/>
      <c r="E14" s="1563"/>
      <c r="F14" s="1553"/>
      <c r="G14" s="462"/>
      <c r="H14" s="461"/>
    </row>
    <row r="15" spans="1:8" ht="24" customHeight="1" thickTop="1">
      <c r="A15" s="936" t="s">
        <v>584</v>
      </c>
      <c r="B15" s="194">
        <v>690136259</v>
      </c>
      <c r="C15" s="195">
        <v>507316871</v>
      </c>
      <c r="D15" s="195">
        <v>69007203</v>
      </c>
      <c r="E15" s="195">
        <v>2160000</v>
      </c>
      <c r="F15" s="196">
        <v>404061</v>
      </c>
      <c r="G15" s="462"/>
      <c r="H15" s="461"/>
    </row>
    <row r="16" spans="1:8" ht="24" customHeight="1">
      <c r="A16" s="938" t="s">
        <v>794</v>
      </c>
      <c r="B16" s="197">
        <v>707454330</v>
      </c>
      <c r="C16" s="198">
        <v>522490587</v>
      </c>
      <c r="D16" s="198">
        <v>79912256</v>
      </c>
      <c r="E16" s="198">
        <v>1220000</v>
      </c>
      <c r="F16" s="199">
        <v>429541</v>
      </c>
      <c r="G16" s="462"/>
      <c r="H16" s="461"/>
    </row>
    <row r="17" spans="1:8" ht="24" customHeight="1">
      <c r="A17" s="938" t="s">
        <v>586</v>
      </c>
      <c r="B17" s="197">
        <v>720302642</v>
      </c>
      <c r="C17" s="198">
        <v>532089584</v>
      </c>
      <c r="D17" s="198">
        <v>84686503</v>
      </c>
      <c r="E17" s="198">
        <v>1760000</v>
      </c>
      <c r="F17" s="199">
        <v>441632</v>
      </c>
      <c r="G17" s="462"/>
      <c r="H17" s="461"/>
    </row>
    <row r="18" spans="1:8" ht="24" customHeight="1">
      <c r="A18" s="938" t="s">
        <v>587</v>
      </c>
      <c r="B18" s="197">
        <v>671171499</v>
      </c>
      <c r="C18" s="198">
        <v>498195349</v>
      </c>
      <c r="D18" s="198">
        <v>74399052</v>
      </c>
      <c r="E18" s="198">
        <v>1798000</v>
      </c>
      <c r="F18" s="199">
        <v>429962</v>
      </c>
      <c r="G18" s="462"/>
      <c r="H18" s="461"/>
    </row>
    <row r="19" spans="1:8" ht="24" customHeight="1" thickBot="1">
      <c r="A19" s="940" t="s">
        <v>785</v>
      </c>
      <c r="B19" s="200">
        <v>618699022</v>
      </c>
      <c r="C19" s="201">
        <v>452732789</v>
      </c>
      <c r="D19" s="201">
        <v>66288343</v>
      </c>
      <c r="E19" s="201">
        <v>2150000</v>
      </c>
      <c r="F19" s="202">
        <v>429353</v>
      </c>
      <c r="G19" s="462"/>
      <c r="H19" s="461"/>
    </row>
    <row r="20" spans="1:8" ht="24" customHeight="1">
      <c r="A20" s="462"/>
      <c r="B20" s="462"/>
      <c r="C20" s="462"/>
      <c r="D20" s="462"/>
      <c r="E20" s="462"/>
      <c r="F20" s="248" t="s">
        <v>796</v>
      </c>
      <c r="G20" s="462"/>
      <c r="H20" s="461"/>
    </row>
    <row r="21" spans="1:8" ht="24" customHeight="1">
      <c r="A21" s="462"/>
      <c r="B21" s="462"/>
      <c r="C21" s="462"/>
      <c r="D21" s="462"/>
      <c r="E21" s="462"/>
      <c r="F21" s="462"/>
      <c r="G21" s="462"/>
      <c r="H21" s="461"/>
    </row>
    <row r="22" spans="1:8" ht="24" customHeight="1">
      <c r="A22" s="20" t="s">
        <v>797</v>
      </c>
      <c r="B22" s="462"/>
      <c r="C22" s="249"/>
      <c r="D22" s="462"/>
      <c r="E22" s="462"/>
      <c r="F22" s="249"/>
      <c r="G22" s="462"/>
      <c r="H22" s="461"/>
    </row>
    <row r="23" spans="1:8" ht="24" customHeight="1" thickBot="1">
      <c r="A23" s="249"/>
      <c r="B23" s="249"/>
      <c r="C23" s="248" t="s">
        <v>798</v>
      </c>
      <c r="D23" s="462"/>
      <c r="E23" s="462"/>
      <c r="F23" s="462"/>
      <c r="G23" s="462"/>
      <c r="H23" s="461"/>
    </row>
    <row r="24" spans="1:8" ht="24" customHeight="1">
      <c r="A24" s="1426" t="s">
        <v>578</v>
      </c>
      <c r="B24" s="1090" t="s">
        <v>799</v>
      </c>
      <c r="C24" s="1057"/>
      <c r="D24" s="462"/>
      <c r="E24" s="249"/>
      <c r="F24" s="249"/>
      <c r="G24" s="249"/>
      <c r="H24" s="461"/>
    </row>
    <row r="25" spans="1:8" ht="24" customHeight="1" thickBot="1">
      <c r="A25" s="1427"/>
      <c r="B25" s="740" t="s">
        <v>800</v>
      </c>
      <c r="C25" s="720" t="s">
        <v>801</v>
      </c>
      <c r="D25" s="462"/>
      <c r="E25" s="249"/>
      <c r="F25" s="249"/>
      <c r="G25" s="249"/>
      <c r="H25" s="461"/>
    </row>
    <row r="26" spans="1:8" ht="24" customHeight="1" thickTop="1">
      <c r="A26" s="936" t="s">
        <v>802</v>
      </c>
      <c r="B26" s="763">
        <v>1355082</v>
      </c>
      <c r="C26" s="386">
        <v>113712</v>
      </c>
      <c r="D26" s="462"/>
      <c r="E26" s="249"/>
      <c r="F26" s="249"/>
      <c r="G26" s="249"/>
      <c r="H26" s="461"/>
    </row>
    <row r="27" spans="1:8" ht="24" customHeight="1">
      <c r="A27" s="938" t="s">
        <v>542</v>
      </c>
      <c r="B27" s="759">
        <v>1312808</v>
      </c>
      <c r="C27" s="845">
        <v>116665</v>
      </c>
      <c r="D27" s="462"/>
      <c r="E27" s="249"/>
      <c r="F27" s="249"/>
      <c r="G27" s="249"/>
      <c r="H27" s="461"/>
    </row>
    <row r="28" spans="1:8" ht="24" customHeight="1">
      <c r="A28" s="938" t="s">
        <v>543</v>
      </c>
      <c r="B28" s="759">
        <v>1270435</v>
      </c>
      <c r="C28" s="845">
        <v>105103</v>
      </c>
      <c r="D28" s="462"/>
      <c r="E28" s="249"/>
      <c r="F28" s="249"/>
      <c r="G28" s="249"/>
      <c r="H28" s="461"/>
    </row>
    <row r="29" spans="1:8" ht="24" customHeight="1">
      <c r="A29" s="938" t="s">
        <v>544</v>
      </c>
      <c r="B29" s="759">
        <v>1270435</v>
      </c>
      <c r="C29" s="845">
        <v>105103</v>
      </c>
      <c r="D29" s="462"/>
      <c r="E29" s="249"/>
      <c r="F29" s="249"/>
      <c r="G29" s="249"/>
      <c r="H29" s="461"/>
    </row>
    <row r="30" spans="1:8" ht="24" customHeight="1" thickBot="1">
      <c r="A30" s="940" t="s">
        <v>771</v>
      </c>
      <c r="B30" s="744">
        <v>1296475</v>
      </c>
      <c r="C30" s="745">
        <v>101125</v>
      </c>
      <c r="D30" s="249"/>
      <c r="E30" s="249"/>
      <c r="F30" s="249"/>
      <c r="G30" s="249"/>
    </row>
    <row r="31" spans="1:8" ht="24" customHeight="1"/>
  </sheetData>
  <mergeCells count="9">
    <mergeCell ref="A24:A25"/>
    <mergeCell ref="B24:C24"/>
    <mergeCell ref="A3:A4"/>
    <mergeCell ref="B3:G3"/>
    <mergeCell ref="A13:A14"/>
    <mergeCell ref="B13:C13"/>
    <mergeCell ref="D13:D14"/>
    <mergeCell ref="E13:E14"/>
    <mergeCell ref="F13:F1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BF4D-4531-4D01-B139-DD2309732AA0}">
  <sheetPr codeName="Sheet25"/>
  <dimension ref="A1:P33"/>
  <sheetViews>
    <sheetView view="pageLayout" topLeftCell="A15" zoomScale="85" zoomScaleNormal="70" zoomScalePageLayoutView="85" workbookViewId="0">
      <selection activeCell="E45" sqref="E45"/>
    </sheetView>
  </sheetViews>
  <sheetFormatPr defaultRowHeight="18"/>
  <cols>
    <col min="1" max="1" width="11.19921875" customWidth="1"/>
    <col min="2" max="5" width="7.59765625" customWidth="1"/>
    <col min="6" max="6" width="7.5" customWidth="1"/>
    <col min="7" max="7" width="8" customWidth="1"/>
    <col min="8" max="9" width="7.296875" customWidth="1"/>
    <col min="10" max="10" width="7" customWidth="1"/>
    <col min="11" max="11" width="6.59765625" customWidth="1"/>
    <col min="12" max="15" width="7.59765625" customWidth="1"/>
  </cols>
  <sheetData>
    <row r="1" spans="1:16" ht="22.2" customHeight="1" thickBot="1">
      <c r="A1" s="20" t="s">
        <v>803</v>
      </c>
      <c r="B1" s="20"/>
      <c r="C1" s="20"/>
      <c r="D1" s="20"/>
      <c r="E1" s="20"/>
      <c r="F1" s="20"/>
      <c r="G1" s="248" t="s">
        <v>113</v>
      </c>
      <c r="H1" s="20"/>
      <c r="I1" s="20"/>
      <c r="J1" s="20"/>
      <c r="K1" s="20"/>
      <c r="L1" s="20"/>
      <c r="M1" s="20"/>
      <c r="N1" s="20"/>
      <c r="O1" s="20"/>
      <c r="P1" s="20"/>
    </row>
    <row r="2" spans="1:16" ht="22.2" customHeight="1" thickBot="1">
      <c r="A2" s="1426" t="s">
        <v>578</v>
      </c>
      <c r="B2" s="1565" t="s">
        <v>804</v>
      </c>
      <c r="C2" s="1566"/>
      <c r="D2" s="1566" t="s">
        <v>805</v>
      </c>
      <c r="E2" s="1566"/>
      <c r="F2" s="1566" t="s">
        <v>806</v>
      </c>
      <c r="G2" s="1567"/>
      <c r="H2" s="20"/>
      <c r="I2" s="20"/>
      <c r="J2" s="20"/>
      <c r="K2" s="20"/>
      <c r="L2" s="20"/>
      <c r="M2" s="20"/>
      <c r="N2" s="20"/>
      <c r="O2" s="20"/>
      <c r="P2" s="20"/>
    </row>
    <row r="3" spans="1:16" ht="22.2" customHeight="1" thickBot="1">
      <c r="A3" s="1427"/>
      <c r="B3" s="729" t="s">
        <v>807</v>
      </c>
      <c r="C3" s="958" t="s">
        <v>808</v>
      </c>
      <c r="D3" s="958" t="s">
        <v>807</v>
      </c>
      <c r="E3" s="958" t="s">
        <v>808</v>
      </c>
      <c r="F3" s="958" t="s">
        <v>807</v>
      </c>
      <c r="G3" s="959" t="s">
        <v>808</v>
      </c>
      <c r="H3" s="20"/>
      <c r="I3" s="20"/>
      <c r="J3" s="20"/>
      <c r="K3" s="20"/>
      <c r="L3" s="20"/>
      <c r="M3" s="20"/>
      <c r="N3" s="20"/>
      <c r="O3" s="20"/>
      <c r="P3" s="20"/>
    </row>
    <row r="4" spans="1:16" ht="22.2" customHeight="1" thickTop="1">
      <c r="A4" s="47" t="s">
        <v>590</v>
      </c>
      <c r="B4" s="768">
        <v>16</v>
      </c>
      <c r="C4" s="396">
        <v>15</v>
      </c>
      <c r="D4" s="396">
        <v>13</v>
      </c>
      <c r="E4" s="396">
        <v>12</v>
      </c>
      <c r="F4" s="396">
        <v>20</v>
      </c>
      <c r="G4" s="769">
        <v>20</v>
      </c>
      <c r="H4" s="20"/>
      <c r="I4" s="20"/>
      <c r="J4" s="20"/>
      <c r="K4" s="20"/>
      <c r="L4" s="20"/>
      <c r="M4" s="20"/>
      <c r="N4" s="20"/>
      <c r="O4" s="20"/>
      <c r="P4" s="20"/>
    </row>
    <row r="5" spans="1:16" ht="22.2" customHeight="1">
      <c r="A5" s="47" t="s">
        <v>620</v>
      </c>
      <c r="B5" s="768">
        <v>12</v>
      </c>
      <c r="C5" s="396">
        <v>12</v>
      </c>
      <c r="D5" s="396">
        <v>19</v>
      </c>
      <c r="E5" s="396">
        <v>18</v>
      </c>
      <c r="F5" s="396">
        <v>13</v>
      </c>
      <c r="G5" s="769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1:16" ht="22.2" customHeight="1">
      <c r="A6" s="47" t="s">
        <v>591</v>
      </c>
      <c r="B6" s="768">
        <v>18</v>
      </c>
      <c r="C6" s="396">
        <v>18</v>
      </c>
      <c r="D6" s="396">
        <v>20</v>
      </c>
      <c r="E6" s="396">
        <v>20</v>
      </c>
      <c r="F6" s="396">
        <v>18</v>
      </c>
      <c r="G6" s="769">
        <v>17</v>
      </c>
      <c r="H6" s="20"/>
      <c r="I6" s="20"/>
      <c r="J6" s="20"/>
      <c r="K6" s="20"/>
      <c r="L6" s="20"/>
      <c r="M6" s="20"/>
      <c r="N6" s="20"/>
      <c r="O6" s="20"/>
      <c r="P6" s="20"/>
    </row>
    <row r="7" spans="1:16" ht="22.2" customHeight="1">
      <c r="A7" s="47" t="s">
        <v>592</v>
      </c>
      <c r="B7" s="768">
        <v>14</v>
      </c>
      <c r="C7" s="396">
        <v>14</v>
      </c>
      <c r="D7" s="396">
        <v>11</v>
      </c>
      <c r="E7" s="396">
        <v>9</v>
      </c>
      <c r="F7" s="396">
        <v>22</v>
      </c>
      <c r="G7" s="769">
        <v>21</v>
      </c>
      <c r="H7" s="20"/>
      <c r="I7" s="20"/>
      <c r="J7" s="20"/>
      <c r="K7" s="20"/>
      <c r="L7" s="20"/>
      <c r="M7" s="20"/>
      <c r="N7" s="20"/>
      <c r="O7" s="20"/>
      <c r="P7" s="20"/>
    </row>
    <row r="8" spans="1:16" ht="22.2" customHeight="1" thickBot="1">
      <c r="A8" s="55" t="s">
        <v>545</v>
      </c>
      <c r="B8" s="770">
        <v>15</v>
      </c>
      <c r="C8" s="642">
        <v>16</v>
      </c>
      <c r="D8" s="642">
        <v>14</v>
      </c>
      <c r="E8" s="642">
        <v>13</v>
      </c>
      <c r="F8" s="642">
        <v>9</v>
      </c>
      <c r="G8" s="771">
        <v>10</v>
      </c>
      <c r="H8" s="20"/>
      <c r="I8" s="20"/>
      <c r="J8" s="20"/>
      <c r="K8" s="20"/>
      <c r="L8" s="20"/>
      <c r="M8" s="20"/>
      <c r="N8" s="20"/>
      <c r="O8" s="20"/>
      <c r="P8" s="20"/>
    </row>
    <row r="9" spans="1:16" ht="22.2" customHeight="1">
      <c r="A9" s="20"/>
      <c r="B9" s="20"/>
      <c r="C9" s="20"/>
      <c r="D9" s="20"/>
      <c r="E9" s="20"/>
      <c r="F9" s="20"/>
      <c r="G9" s="248" t="s">
        <v>809</v>
      </c>
      <c r="H9" s="20"/>
      <c r="I9" s="20"/>
      <c r="J9" s="20"/>
      <c r="K9" s="20"/>
      <c r="L9" s="20"/>
      <c r="M9" s="20"/>
      <c r="N9" s="20"/>
      <c r="O9" s="20"/>
      <c r="P9" s="20"/>
    </row>
    <row r="10" spans="1:16" ht="22.2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2.2" customHeight="1" thickBot="1">
      <c r="A11" s="20" t="s">
        <v>810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48" t="s">
        <v>113</v>
      </c>
      <c r="N11" s="20"/>
      <c r="O11" s="20"/>
      <c r="P11" s="20"/>
    </row>
    <row r="12" spans="1:16" ht="40.200000000000003" customHeight="1">
      <c r="A12" s="1426" t="s">
        <v>578</v>
      </c>
      <c r="B12" s="1568" t="s">
        <v>811</v>
      </c>
      <c r="C12" s="1056"/>
      <c r="D12" s="1320" t="s">
        <v>812</v>
      </c>
      <c r="E12" s="1056"/>
      <c r="F12" s="1320" t="s">
        <v>813</v>
      </c>
      <c r="G12" s="1056"/>
      <c r="H12" s="1320" t="s">
        <v>814</v>
      </c>
      <c r="I12" s="1056"/>
      <c r="J12" s="1320" t="s">
        <v>815</v>
      </c>
      <c r="K12" s="1056"/>
      <c r="L12" s="1320" t="s">
        <v>816</v>
      </c>
      <c r="M12" s="1057"/>
      <c r="N12" s="20"/>
      <c r="O12" s="20"/>
      <c r="P12" s="20"/>
    </row>
    <row r="13" spans="1:16" ht="22.2" customHeight="1" thickBot="1">
      <c r="A13" s="1427"/>
      <c r="B13" s="960" t="s">
        <v>807</v>
      </c>
      <c r="C13" s="961" t="s">
        <v>808</v>
      </c>
      <c r="D13" s="961" t="s">
        <v>807</v>
      </c>
      <c r="E13" s="961" t="s">
        <v>808</v>
      </c>
      <c r="F13" s="961" t="s">
        <v>807</v>
      </c>
      <c r="G13" s="961" t="s">
        <v>808</v>
      </c>
      <c r="H13" s="961" t="s">
        <v>807</v>
      </c>
      <c r="I13" s="961" t="s">
        <v>808</v>
      </c>
      <c r="J13" s="961" t="s">
        <v>807</v>
      </c>
      <c r="K13" s="961" t="s">
        <v>808</v>
      </c>
      <c r="L13" s="961" t="s">
        <v>807</v>
      </c>
      <c r="M13" s="962" t="s">
        <v>808</v>
      </c>
      <c r="N13" s="20"/>
      <c r="O13" s="20"/>
      <c r="P13" s="20"/>
    </row>
    <row r="14" spans="1:16" ht="22.2" customHeight="1" thickTop="1">
      <c r="A14" s="47" t="s">
        <v>590</v>
      </c>
      <c r="B14" s="784">
        <v>1375</v>
      </c>
      <c r="C14" s="778">
        <v>661</v>
      </c>
      <c r="D14" s="778">
        <v>5244</v>
      </c>
      <c r="E14" s="778">
        <v>1844</v>
      </c>
      <c r="F14" s="778">
        <v>5244</v>
      </c>
      <c r="G14" s="778">
        <v>735</v>
      </c>
      <c r="H14" s="778">
        <v>5244</v>
      </c>
      <c r="I14" s="778">
        <v>171</v>
      </c>
      <c r="J14" s="778">
        <v>2752</v>
      </c>
      <c r="K14" s="778">
        <v>308</v>
      </c>
      <c r="L14" s="778">
        <v>3174</v>
      </c>
      <c r="M14" s="779">
        <v>432</v>
      </c>
      <c r="N14" s="20"/>
      <c r="O14" s="20"/>
      <c r="P14" s="20"/>
    </row>
    <row r="15" spans="1:16" ht="22.2" customHeight="1">
      <c r="A15" s="47" t="s">
        <v>620</v>
      </c>
      <c r="B15" s="784">
        <v>1463</v>
      </c>
      <c r="C15" s="778">
        <v>689</v>
      </c>
      <c r="D15" s="778">
        <v>5141</v>
      </c>
      <c r="E15" s="778">
        <v>1804</v>
      </c>
      <c r="F15" s="778">
        <v>5141</v>
      </c>
      <c r="G15" s="778">
        <v>832</v>
      </c>
      <c r="H15" s="778">
        <v>5141</v>
      </c>
      <c r="I15" s="778">
        <v>162</v>
      </c>
      <c r="J15" s="778">
        <v>2695</v>
      </c>
      <c r="K15" s="778">
        <v>289</v>
      </c>
      <c r="L15" s="778">
        <v>3076</v>
      </c>
      <c r="M15" s="779">
        <v>434</v>
      </c>
      <c r="N15" s="20"/>
      <c r="O15" s="20"/>
      <c r="P15" s="20"/>
    </row>
    <row r="16" spans="1:16" ht="22.2" customHeight="1">
      <c r="A16" s="47" t="s">
        <v>591</v>
      </c>
      <c r="B16" s="784">
        <v>1393</v>
      </c>
      <c r="C16" s="778">
        <v>667</v>
      </c>
      <c r="D16" s="778">
        <v>5008</v>
      </c>
      <c r="E16" s="778">
        <v>1642</v>
      </c>
      <c r="F16" s="778">
        <v>5008</v>
      </c>
      <c r="G16" s="778">
        <v>779</v>
      </c>
      <c r="H16" s="778">
        <v>5008</v>
      </c>
      <c r="I16" s="778">
        <v>147</v>
      </c>
      <c r="J16" s="778">
        <v>2615</v>
      </c>
      <c r="K16" s="778">
        <v>367</v>
      </c>
      <c r="L16" s="778">
        <v>2988</v>
      </c>
      <c r="M16" s="779">
        <v>436</v>
      </c>
      <c r="N16" s="20"/>
      <c r="O16" s="20"/>
      <c r="P16" s="20"/>
    </row>
    <row r="17" spans="1:16" ht="22.2" customHeight="1">
      <c r="A17" s="47" t="s">
        <v>592</v>
      </c>
      <c r="B17" s="784">
        <v>1224</v>
      </c>
      <c r="C17" s="778">
        <v>609</v>
      </c>
      <c r="D17" s="778">
        <v>4875</v>
      </c>
      <c r="E17" s="778">
        <v>1598</v>
      </c>
      <c r="F17" s="778">
        <v>4875</v>
      </c>
      <c r="G17" s="778">
        <v>773</v>
      </c>
      <c r="H17" s="778">
        <v>4875</v>
      </c>
      <c r="I17" s="778">
        <v>137</v>
      </c>
      <c r="J17" s="778">
        <v>2553</v>
      </c>
      <c r="K17" s="778">
        <v>365</v>
      </c>
      <c r="L17" s="778">
        <v>2894</v>
      </c>
      <c r="M17" s="779">
        <v>424</v>
      </c>
      <c r="N17" s="20"/>
      <c r="O17" s="20"/>
      <c r="P17" s="20"/>
    </row>
    <row r="18" spans="1:16" ht="22.2" customHeight="1" thickBot="1">
      <c r="A18" s="55" t="s">
        <v>545</v>
      </c>
      <c r="B18" s="773">
        <v>1137</v>
      </c>
      <c r="C18" s="774">
        <v>608</v>
      </c>
      <c r="D18" s="774">
        <v>4770</v>
      </c>
      <c r="E18" s="774">
        <v>1495</v>
      </c>
      <c r="F18" s="774">
        <v>4770</v>
      </c>
      <c r="G18" s="774">
        <v>742</v>
      </c>
      <c r="H18" s="774">
        <v>4770</v>
      </c>
      <c r="I18" s="774">
        <v>112</v>
      </c>
      <c r="J18" s="774">
        <v>2499</v>
      </c>
      <c r="K18" s="774">
        <v>321</v>
      </c>
      <c r="L18" s="774">
        <v>2827</v>
      </c>
      <c r="M18" s="775">
        <v>376</v>
      </c>
      <c r="N18" s="20"/>
      <c r="O18" s="20"/>
      <c r="P18" s="20"/>
    </row>
    <row r="19" spans="1:16" ht="22.2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48" t="s">
        <v>809</v>
      </c>
      <c r="N19" s="20"/>
      <c r="O19" s="20"/>
      <c r="P19" s="20"/>
    </row>
    <row r="20" spans="1:16" ht="22.2" customHeight="1">
      <c r="A20" s="20" t="s">
        <v>817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22.2" customHeight="1">
      <c r="A21" s="20" t="s">
        <v>818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22.2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22.2" customHeight="1" thickBot="1">
      <c r="A23" s="20" t="s">
        <v>831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61.8" customHeight="1" thickBot="1">
      <c r="A24" s="404" t="s">
        <v>578</v>
      </c>
      <c r="B24" s="251" t="s">
        <v>819</v>
      </c>
      <c r="C24" s="749" t="s">
        <v>820</v>
      </c>
      <c r="D24" s="749" t="s">
        <v>821</v>
      </c>
      <c r="E24" s="749" t="s">
        <v>822</v>
      </c>
      <c r="F24" s="749" t="s">
        <v>823</v>
      </c>
      <c r="G24" s="749" t="s">
        <v>1368</v>
      </c>
      <c r="H24" s="472" t="s">
        <v>824</v>
      </c>
      <c r="I24" s="749" t="s">
        <v>1361</v>
      </c>
      <c r="J24" s="749" t="s">
        <v>825</v>
      </c>
      <c r="K24" s="410" t="s">
        <v>826</v>
      </c>
      <c r="L24" s="749" t="s">
        <v>827</v>
      </c>
      <c r="M24" s="749" t="s">
        <v>828</v>
      </c>
      <c r="N24" s="749" t="s">
        <v>829</v>
      </c>
      <c r="O24" s="370" t="s">
        <v>830</v>
      </c>
      <c r="P24" s="20"/>
    </row>
    <row r="25" spans="1:16" ht="22.2" customHeight="1" thickTop="1">
      <c r="A25" s="47" t="s">
        <v>590</v>
      </c>
      <c r="B25" s="759">
        <v>35</v>
      </c>
      <c r="C25" s="758">
        <v>0</v>
      </c>
      <c r="D25" s="758">
        <v>0</v>
      </c>
      <c r="E25" s="758">
        <v>120</v>
      </c>
      <c r="F25" s="758">
        <v>2156</v>
      </c>
      <c r="G25" s="520">
        <v>40</v>
      </c>
      <c r="H25" s="758">
        <v>14</v>
      </c>
      <c r="I25" s="761">
        <v>52</v>
      </c>
      <c r="J25" s="761">
        <v>0</v>
      </c>
      <c r="K25" s="761">
        <v>57</v>
      </c>
      <c r="L25" s="761">
        <v>56</v>
      </c>
      <c r="M25" s="761">
        <v>0</v>
      </c>
      <c r="N25" s="761">
        <v>29</v>
      </c>
      <c r="O25" s="65">
        <v>87</v>
      </c>
      <c r="P25" s="20"/>
    </row>
    <row r="26" spans="1:16" ht="22.2" customHeight="1">
      <c r="A26" s="47" t="s">
        <v>620</v>
      </c>
      <c r="B26" s="759">
        <v>30</v>
      </c>
      <c r="C26" s="758">
        <v>0</v>
      </c>
      <c r="D26" s="758">
        <v>0</v>
      </c>
      <c r="E26" s="758">
        <v>127</v>
      </c>
      <c r="F26" s="758">
        <v>2265</v>
      </c>
      <c r="G26" s="520">
        <v>48</v>
      </c>
      <c r="H26" s="758">
        <v>14</v>
      </c>
      <c r="I26" s="761">
        <v>62</v>
      </c>
      <c r="J26" s="761">
        <v>0</v>
      </c>
      <c r="K26" s="761">
        <v>62</v>
      </c>
      <c r="L26" s="761">
        <v>63</v>
      </c>
      <c r="M26" s="761">
        <v>0</v>
      </c>
      <c r="N26" s="761">
        <v>34</v>
      </c>
      <c r="O26" s="65">
        <v>89</v>
      </c>
      <c r="P26" s="20"/>
    </row>
    <row r="27" spans="1:16" ht="22.2" customHeight="1">
      <c r="A27" s="47" t="s">
        <v>591</v>
      </c>
      <c r="B27" s="759">
        <v>21</v>
      </c>
      <c r="C27" s="758">
        <v>0</v>
      </c>
      <c r="D27" s="758">
        <v>0</v>
      </c>
      <c r="E27" s="758">
        <v>63</v>
      </c>
      <c r="F27" s="758">
        <v>2232</v>
      </c>
      <c r="G27" s="520">
        <v>29</v>
      </c>
      <c r="H27" s="758">
        <v>13</v>
      </c>
      <c r="I27" s="761">
        <v>54</v>
      </c>
      <c r="J27" s="761">
        <v>0</v>
      </c>
      <c r="K27" s="761">
        <v>53</v>
      </c>
      <c r="L27" s="761">
        <v>52</v>
      </c>
      <c r="M27" s="761">
        <v>0</v>
      </c>
      <c r="N27" s="761">
        <v>17</v>
      </c>
      <c r="O27" s="65">
        <v>99</v>
      </c>
      <c r="P27" s="20"/>
    </row>
    <row r="28" spans="1:16" ht="22.2" customHeight="1">
      <c r="A28" s="47" t="s">
        <v>592</v>
      </c>
      <c r="B28" s="759">
        <v>35</v>
      </c>
      <c r="C28" s="758">
        <v>0</v>
      </c>
      <c r="D28" s="758">
        <v>0</v>
      </c>
      <c r="E28" s="758">
        <v>123</v>
      </c>
      <c r="F28" s="758">
        <v>2230</v>
      </c>
      <c r="G28" s="520">
        <v>36</v>
      </c>
      <c r="H28" s="758">
        <v>16</v>
      </c>
      <c r="I28" s="761">
        <v>60</v>
      </c>
      <c r="J28" s="761">
        <v>0</v>
      </c>
      <c r="K28" s="761">
        <v>62</v>
      </c>
      <c r="L28" s="761">
        <v>62</v>
      </c>
      <c r="M28" s="761">
        <v>58</v>
      </c>
      <c r="N28" s="761">
        <v>33</v>
      </c>
      <c r="O28" s="65">
        <v>77</v>
      </c>
      <c r="P28" s="20"/>
    </row>
    <row r="29" spans="1:16" ht="22.2" customHeight="1" thickBot="1">
      <c r="A29" s="55" t="s">
        <v>545</v>
      </c>
      <c r="B29" s="744">
        <v>27</v>
      </c>
      <c r="C29" s="746">
        <v>0</v>
      </c>
      <c r="D29" s="746">
        <v>0</v>
      </c>
      <c r="E29" s="746">
        <v>76</v>
      </c>
      <c r="F29" s="746">
        <v>2195</v>
      </c>
      <c r="G29" s="528">
        <v>29</v>
      </c>
      <c r="H29" s="746">
        <v>11</v>
      </c>
      <c r="I29" s="641">
        <v>51</v>
      </c>
      <c r="J29" s="641">
        <v>0</v>
      </c>
      <c r="K29" s="641">
        <v>49</v>
      </c>
      <c r="L29" s="641">
        <v>48</v>
      </c>
      <c r="M29" s="641">
        <v>67</v>
      </c>
      <c r="N29" s="641">
        <v>25</v>
      </c>
      <c r="O29" s="643">
        <v>77</v>
      </c>
      <c r="P29" s="20"/>
    </row>
    <row r="30" spans="1:16" ht="22.2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48"/>
      <c r="O30" s="248" t="s">
        <v>809</v>
      </c>
      <c r="P30" s="20"/>
    </row>
    <row r="31" spans="1:16" ht="22.2" customHeight="1">
      <c r="A31" s="1564" t="s">
        <v>1367</v>
      </c>
      <c r="B31" s="1564"/>
      <c r="C31" s="1564"/>
      <c r="D31" s="1564"/>
      <c r="E31" s="1564"/>
      <c r="F31" s="1564"/>
      <c r="G31" s="1564"/>
      <c r="H31" s="1564"/>
      <c r="I31" s="1564"/>
      <c r="J31" s="1564"/>
      <c r="K31" s="1564"/>
      <c r="L31" s="1564"/>
      <c r="M31" s="1564"/>
      <c r="N31" s="1564"/>
    </row>
    <row r="32" spans="1:16" ht="22.2" customHeight="1"/>
    <row r="33" ht="22.2" customHeight="1"/>
  </sheetData>
  <mergeCells count="12">
    <mergeCell ref="A31:N31"/>
    <mergeCell ref="A2:A3"/>
    <mergeCell ref="B2:C2"/>
    <mergeCell ref="D2:E2"/>
    <mergeCell ref="F2:G2"/>
    <mergeCell ref="L12:M12"/>
    <mergeCell ref="A12:A13"/>
    <mergeCell ref="B12:C12"/>
    <mergeCell ref="D12:E12"/>
    <mergeCell ref="F12:G12"/>
    <mergeCell ref="H12:I12"/>
    <mergeCell ref="J12:K12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8A36-48CC-4F9D-82E0-AA3880711817}">
  <sheetPr codeName="Sheet26"/>
  <dimension ref="A1:G30"/>
  <sheetViews>
    <sheetView view="pageLayout" topLeftCell="A15" zoomScaleNormal="100" workbookViewId="0">
      <selection activeCell="E45" sqref="E45"/>
    </sheetView>
  </sheetViews>
  <sheetFormatPr defaultRowHeight="18"/>
  <cols>
    <col min="1" max="1" width="18.796875" customWidth="1"/>
    <col min="2" max="7" width="16.59765625" customWidth="1"/>
  </cols>
  <sheetData>
    <row r="1" spans="1:7" ht="24" customHeight="1">
      <c r="A1" s="19" t="s">
        <v>832</v>
      </c>
      <c r="B1" s="20"/>
      <c r="C1" s="20"/>
      <c r="D1" s="20"/>
      <c r="E1" s="20"/>
      <c r="F1" s="20"/>
      <c r="G1" s="20"/>
    </row>
    <row r="2" spans="1:7" ht="24" customHeight="1" thickBot="1">
      <c r="A2" s="20" t="s">
        <v>833</v>
      </c>
      <c r="B2" s="20"/>
      <c r="C2" s="20"/>
      <c r="D2" s="20"/>
      <c r="E2" s="248" t="s">
        <v>113</v>
      </c>
      <c r="F2" s="20"/>
      <c r="G2" s="20"/>
    </row>
    <row r="3" spans="1:7" ht="24" customHeight="1">
      <c r="A3" s="1569" t="s">
        <v>619</v>
      </c>
      <c r="B3" s="1224" t="s">
        <v>834</v>
      </c>
      <c r="C3" s="1225"/>
      <c r="D3" s="1225"/>
      <c r="E3" s="1226"/>
      <c r="F3" s="20"/>
      <c r="G3" s="20"/>
    </row>
    <row r="4" spans="1:7" ht="24" customHeight="1" thickBot="1">
      <c r="A4" s="1570"/>
      <c r="B4" s="204" t="s">
        <v>159</v>
      </c>
      <c r="C4" s="463" t="s">
        <v>835</v>
      </c>
      <c r="D4" s="463" t="s">
        <v>836</v>
      </c>
      <c r="E4" s="464" t="s">
        <v>837</v>
      </c>
      <c r="F4" s="20"/>
      <c r="G4" s="20"/>
    </row>
    <row r="5" spans="1:7" ht="24" customHeight="1" thickTop="1">
      <c r="A5" s="294" t="s">
        <v>584</v>
      </c>
      <c r="B5" s="421">
        <v>724</v>
      </c>
      <c r="C5" s="422">
        <v>550</v>
      </c>
      <c r="D5" s="422">
        <v>7</v>
      </c>
      <c r="E5" s="386">
        <v>167</v>
      </c>
      <c r="F5" s="20"/>
      <c r="G5" s="20"/>
    </row>
    <row r="6" spans="1:7" ht="24" customHeight="1">
      <c r="A6" s="295" t="s">
        <v>585</v>
      </c>
      <c r="B6" s="423">
        <v>673</v>
      </c>
      <c r="C6" s="416">
        <v>512</v>
      </c>
      <c r="D6" s="416">
        <v>8</v>
      </c>
      <c r="E6" s="66">
        <v>153</v>
      </c>
      <c r="F6" s="20"/>
      <c r="G6" s="20"/>
    </row>
    <row r="7" spans="1:7" ht="24" customHeight="1">
      <c r="A7" s="295" t="s">
        <v>586</v>
      </c>
      <c r="B7" s="423">
        <v>666</v>
      </c>
      <c r="C7" s="416">
        <v>525</v>
      </c>
      <c r="D7" s="416">
        <v>7</v>
      </c>
      <c r="E7" s="66">
        <v>134</v>
      </c>
      <c r="F7" s="20"/>
      <c r="G7" s="20"/>
    </row>
    <row r="8" spans="1:7" ht="24" customHeight="1">
      <c r="A8" s="295" t="s">
        <v>587</v>
      </c>
      <c r="B8" s="423">
        <v>588</v>
      </c>
      <c r="C8" s="416">
        <v>467</v>
      </c>
      <c r="D8" s="416">
        <v>7</v>
      </c>
      <c r="E8" s="66">
        <v>114</v>
      </c>
      <c r="F8" s="20"/>
      <c r="G8" s="20"/>
    </row>
    <row r="9" spans="1:7" ht="24" customHeight="1" thickBot="1">
      <c r="A9" s="296" t="s">
        <v>785</v>
      </c>
      <c r="B9" s="589">
        <v>545</v>
      </c>
      <c r="C9" s="591">
        <v>442</v>
      </c>
      <c r="D9" s="591">
        <v>7</v>
      </c>
      <c r="E9" s="590">
        <v>96</v>
      </c>
      <c r="F9" s="20"/>
      <c r="G9" s="20"/>
    </row>
    <row r="10" spans="1:7" ht="24" customHeight="1">
      <c r="A10" s="20"/>
      <c r="B10" s="20"/>
      <c r="C10" s="20"/>
      <c r="D10" s="20"/>
      <c r="E10" s="248" t="s">
        <v>838</v>
      </c>
      <c r="F10" s="20"/>
      <c r="G10" s="20"/>
    </row>
    <row r="11" spans="1:7" ht="24" customHeight="1">
      <c r="A11" s="20"/>
      <c r="B11" s="20"/>
      <c r="C11" s="20"/>
      <c r="D11" s="20"/>
      <c r="E11" s="20"/>
      <c r="F11" s="20"/>
      <c r="G11" s="20"/>
    </row>
    <row r="12" spans="1:7" ht="24" customHeight="1">
      <c r="A12" s="20" t="s">
        <v>839</v>
      </c>
      <c r="B12" s="20"/>
      <c r="C12" s="20"/>
      <c r="D12" s="20"/>
      <c r="E12" s="20"/>
      <c r="F12" s="20"/>
      <c r="G12" s="20"/>
    </row>
    <row r="13" spans="1:7" ht="24" customHeight="1" thickBot="1">
      <c r="A13" s="20" t="s">
        <v>840</v>
      </c>
      <c r="B13" s="20"/>
      <c r="C13" s="20"/>
      <c r="D13" s="20"/>
      <c r="E13" s="20"/>
      <c r="F13" s="20"/>
      <c r="G13" s="248" t="s">
        <v>113</v>
      </c>
    </row>
    <row r="14" spans="1:7" ht="24" customHeight="1">
      <c r="A14" s="1571" t="s">
        <v>841</v>
      </c>
      <c r="B14" s="1573" t="s">
        <v>842</v>
      </c>
      <c r="C14" s="1574"/>
      <c r="D14" s="1574"/>
      <c r="E14" s="1574"/>
      <c r="F14" s="1574"/>
      <c r="G14" s="1575"/>
    </row>
    <row r="15" spans="1:7" ht="24" customHeight="1" thickBot="1">
      <c r="A15" s="1572"/>
      <c r="B15" s="460" t="s">
        <v>216</v>
      </c>
      <c r="C15" s="436" t="s">
        <v>843</v>
      </c>
      <c r="D15" s="436" t="s">
        <v>844</v>
      </c>
      <c r="E15" s="424" t="s">
        <v>845</v>
      </c>
      <c r="F15" s="437" t="s">
        <v>846</v>
      </c>
      <c r="G15" s="438" t="s">
        <v>847</v>
      </c>
    </row>
    <row r="16" spans="1:7" ht="24" customHeight="1" thickTop="1">
      <c r="A16" s="439" t="s">
        <v>584</v>
      </c>
      <c r="B16" s="421">
        <f>SUM(C16:G16)</f>
        <v>3247</v>
      </c>
      <c r="C16" s="422">
        <v>62</v>
      </c>
      <c r="D16" s="422">
        <v>3106</v>
      </c>
      <c r="E16" s="422">
        <v>72</v>
      </c>
      <c r="F16" s="422">
        <v>2</v>
      </c>
      <c r="G16" s="386">
        <v>5</v>
      </c>
    </row>
    <row r="17" spans="1:7" ht="24" customHeight="1">
      <c r="A17" s="440" t="s">
        <v>585</v>
      </c>
      <c r="B17" s="423">
        <v>3200</v>
      </c>
      <c r="C17" s="416">
        <v>62</v>
      </c>
      <c r="D17" s="416">
        <v>3071</v>
      </c>
      <c r="E17" s="416">
        <v>60</v>
      </c>
      <c r="F17" s="416">
        <v>2</v>
      </c>
      <c r="G17" s="66">
        <v>5</v>
      </c>
    </row>
    <row r="18" spans="1:7" ht="24" customHeight="1">
      <c r="A18" s="440" t="s">
        <v>586</v>
      </c>
      <c r="B18" s="423">
        <v>3138</v>
      </c>
      <c r="C18" s="416">
        <v>57</v>
      </c>
      <c r="D18" s="416">
        <v>3028</v>
      </c>
      <c r="E18" s="416">
        <v>46</v>
      </c>
      <c r="F18" s="416">
        <v>2</v>
      </c>
      <c r="G18" s="66">
        <v>5</v>
      </c>
    </row>
    <row r="19" spans="1:7" ht="24" customHeight="1">
      <c r="A19" s="440" t="s">
        <v>848</v>
      </c>
      <c r="B19" s="423">
        <v>3098</v>
      </c>
      <c r="C19" s="416">
        <v>57</v>
      </c>
      <c r="D19" s="416">
        <v>2998</v>
      </c>
      <c r="E19" s="416">
        <v>39</v>
      </c>
      <c r="F19" s="416">
        <v>1</v>
      </c>
      <c r="G19" s="66">
        <v>3</v>
      </c>
    </row>
    <row r="20" spans="1:7" ht="24" customHeight="1" thickBot="1">
      <c r="A20" s="441" t="s">
        <v>785</v>
      </c>
      <c r="B20" s="589">
        <v>3006</v>
      </c>
      <c r="C20" s="591">
        <v>55</v>
      </c>
      <c r="D20" s="591">
        <v>2916</v>
      </c>
      <c r="E20" s="591">
        <v>31</v>
      </c>
      <c r="F20" s="591">
        <v>1</v>
      </c>
      <c r="G20" s="590">
        <v>3</v>
      </c>
    </row>
    <row r="21" spans="1:7" ht="24" customHeight="1">
      <c r="A21" s="20"/>
      <c r="B21" s="20"/>
      <c r="C21" s="20"/>
      <c r="D21" s="20"/>
      <c r="E21" s="20"/>
      <c r="F21" s="20"/>
      <c r="G21" s="248" t="s">
        <v>849</v>
      </c>
    </row>
    <row r="22" spans="1:7" ht="24" customHeight="1">
      <c r="A22" s="20"/>
      <c r="B22" s="20"/>
      <c r="C22" s="20"/>
      <c r="D22" s="20"/>
      <c r="E22" s="20"/>
      <c r="F22" s="20"/>
      <c r="G22" s="20"/>
    </row>
    <row r="23" spans="1:7" ht="24" customHeight="1" thickBot="1">
      <c r="A23" s="20" t="s">
        <v>850</v>
      </c>
      <c r="B23" s="20"/>
      <c r="C23" s="20"/>
      <c r="D23" s="248" t="s">
        <v>113</v>
      </c>
      <c r="E23" s="20"/>
      <c r="F23" s="20"/>
      <c r="G23" s="20"/>
    </row>
    <row r="24" spans="1:7" ht="24" customHeight="1" thickBot="1">
      <c r="A24" s="465" t="s">
        <v>619</v>
      </c>
      <c r="B24" s="466" t="s">
        <v>216</v>
      </c>
      <c r="C24" s="419" t="s">
        <v>844</v>
      </c>
      <c r="D24" s="420" t="s">
        <v>851</v>
      </c>
      <c r="E24" s="20"/>
      <c r="F24" s="20"/>
      <c r="G24" s="20"/>
    </row>
    <row r="25" spans="1:7" ht="24" customHeight="1" thickTop="1">
      <c r="A25" s="439" t="s">
        <v>584</v>
      </c>
      <c r="B25" s="421">
        <v>53</v>
      </c>
      <c r="C25" s="422">
        <v>0</v>
      </c>
      <c r="D25" s="386">
        <v>53</v>
      </c>
      <c r="E25" s="20"/>
      <c r="F25" s="20"/>
      <c r="G25" s="20"/>
    </row>
    <row r="26" spans="1:7" ht="24" customHeight="1">
      <c r="A26" s="440" t="s">
        <v>585</v>
      </c>
      <c r="B26" s="423">
        <v>52</v>
      </c>
      <c r="C26" s="416">
        <v>0</v>
      </c>
      <c r="D26" s="66">
        <v>52</v>
      </c>
      <c r="E26" s="20"/>
      <c r="F26" s="20"/>
      <c r="G26" s="20"/>
    </row>
    <row r="27" spans="1:7" ht="24" customHeight="1">
      <c r="A27" s="440" t="s">
        <v>586</v>
      </c>
      <c r="B27" s="423">
        <v>51</v>
      </c>
      <c r="C27" s="416">
        <v>0</v>
      </c>
      <c r="D27" s="66">
        <v>51</v>
      </c>
      <c r="E27" s="20"/>
      <c r="F27" s="20"/>
      <c r="G27" s="20"/>
    </row>
    <row r="28" spans="1:7" ht="24" customHeight="1">
      <c r="A28" s="440" t="s">
        <v>587</v>
      </c>
      <c r="B28" s="423">
        <v>50</v>
      </c>
      <c r="C28" s="416">
        <v>0</v>
      </c>
      <c r="D28" s="66">
        <v>50</v>
      </c>
      <c r="E28" s="20"/>
      <c r="F28" s="20"/>
      <c r="G28" s="20"/>
    </row>
    <row r="29" spans="1:7" ht="24" customHeight="1" thickBot="1">
      <c r="A29" s="441" t="s">
        <v>852</v>
      </c>
      <c r="B29" s="589">
        <v>49</v>
      </c>
      <c r="C29" s="591">
        <v>0</v>
      </c>
      <c r="D29" s="590">
        <v>49</v>
      </c>
      <c r="E29" s="20"/>
      <c r="F29" s="20"/>
      <c r="G29" s="20"/>
    </row>
    <row r="30" spans="1:7" ht="24" customHeight="1">
      <c r="A30" s="20"/>
      <c r="B30" s="20"/>
      <c r="C30" s="20"/>
      <c r="D30" s="248" t="s">
        <v>838</v>
      </c>
      <c r="E30" s="20"/>
      <c r="F30" s="20"/>
      <c r="G30" s="20"/>
    </row>
  </sheetData>
  <mergeCells count="4">
    <mergeCell ref="A3:A4"/>
    <mergeCell ref="B3:E3"/>
    <mergeCell ref="A14:A15"/>
    <mergeCell ref="B14:G1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0262-EF54-4F0E-8CB5-DA83B5B8D3F8}">
  <sheetPr codeName="Sheet27"/>
  <dimension ref="A1:T61"/>
  <sheetViews>
    <sheetView view="pageLayout" topLeftCell="A4" zoomScale="115" zoomScaleNormal="70" zoomScaleSheetLayoutView="100" zoomScalePageLayoutView="115" workbookViewId="0">
      <selection activeCell="E45" sqref="E45"/>
    </sheetView>
  </sheetViews>
  <sheetFormatPr defaultRowHeight="18"/>
  <cols>
    <col min="1" max="1" width="15.59765625" customWidth="1"/>
    <col min="2" max="2" width="12.59765625" customWidth="1"/>
    <col min="3" max="20" width="4.8984375" customWidth="1"/>
  </cols>
  <sheetData>
    <row r="1" spans="1:20" ht="23.4" customHeight="1" thickBot="1">
      <c r="A1" s="20" t="s">
        <v>853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48" t="s">
        <v>113</v>
      </c>
    </row>
    <row r="2" spans="1:20" ht="23.4" customHeight="1">
      <c r="A2" s="1571" t="s">
        <v>841</v>
      </c>
      <c r="B2" s="1573" t="s">
        <v>854</v>
      </c>
      <c r="C2" s="1577" t="s">
        <v>855</v>
      </c>
      <c r="D2" s="1577"/>
      <c r="E2" s="1577"/>
      <c r="F2" s="1577"/>
      <c r="G2" s="1577"/>
      <c r="H2" s="1577"/>
      <c r="I2" s="1577" t="s">
        <v>856</v>
      </c>
      <c r="J2" s="1577"/>
      <c r="K2" s="1577"/>
      <c r="L2" s="1577"/>
      <c r="M2" s="1577"/>
      <c r="N2" s="1577"/>
      <c r="O2" s="1577" t="s">
        <v>857</v>
      </c>
      <c r="P2" s="1577"/>
      <c r="Q2" s="1577"/>
      <c r="R2" s="1577"/>
      <c r="S2" s="1577"/>
      <c r="T2" s="1578"/>
    </row>
    <row r="3" spans="1:20" ht="23.4" customHeight="1" thickBot="1">
      <c r="A3" s="1572"/>
      <c r="B3" s="1576"/>
      <c r="C3" s="1579" t="s">
        <v>158</v>
      </c>
      <c r="D3" s="1579"/>
      <c r="E3" s="1579" t="s">
        <v>160</v>
      </c>
      <c r="F3" s="1579"/>
      <c r="G3" s="1579" t="s">
        <v>161</v>
      </c>
      <c r="H3" s="1579"/>
      <c r="I3" s="1579" t="s">
        <v>158</v>
      </c>
      <c r="J3" s="1579"/>
      <c r="K3" s="1579" t="s">
        <v>160</v>
      </c>
      <c r="L3" s="1579"/>
      <c r="M3" s="1579" t="s">
        <v>161</v>
      </c>
      <c r="N3" s="1579"/>
      <c r="O3" s="1579" t="s">
        <v>158</v>
      </c>
      <c r="P3" s="1579"/>
      <c r="Q3" s="1579" t="s">
        <v>160</v>
      </c>
      <c r="R3" s="1579"/>
      <c r="S3" s="1579" t="s">
        <v>161</v>
      </c>
      <c r="T3" s="1580"/>
    </row>
    <row r="4" spans="1:20" ht="23.4" customHeight="1" thickTop="1">
      <c r="A4" s="439" t="s">
        <v>858</v>
      </c>
      <c r="B4" s="468">
        <f>SUM(C4+I4+O4)</f>
        <v>88</v>
      </c>
      <c r="C4" s="1581">
        <f>SUM(E4+G4)</f>
        <v>21</v>
      </c>
      <c r="D4" s="1581"/>
      <c r="E4" s="1582">
        <v>8</v>
      </c>
      <c r="F4" s="1582"/>
      <c r="G4" s="1582">
        <v>13</v>
      </c>
      <c r="H4" s="1582"/>
      <c r="I4" s="1581">
        <f>SUM(K4+M4)</f>
        <v>44</v>
      </c>
      <c r="J4" s="1581"/>
      <c r="K4" s="1582">
        <v>19</v>
      </c>
      <c r="L4" s="1582"/>
      <c r="M4" s="1582">
        <v>25</v>
      </c>
      <c r="N4" s="1582"/>
      <c r="O4" s="1581">
        <f>SUM(Q4+S4)</f>
        <v>23</v>
      </c>
      <c r="P4" s="1581"/>
      <c r="Q4" s="1582">
        <v>7</v>
      </c>
      <c r="R4" s="1582"/>
      <c r="S4" s="1582">
        <v>16</v>
      </c>
      <c r="T4" s="1583"/>
    </row>
    <row r="5" spans="1:20" ht="23.4" customHeight="1">
      <c r="A5" s="440" t="s">
        <v>859</v>
      </c>
      <c r="B5" s="469">
        <f>SUM(C5+I5+O5)</f>
        <v>90</v>
      </c>
      <c r="C5" s="1584">
        <f t="shared" ref="C5:C7" si="0">SUM(E5+G5)</f>
        <v>26</v>
      </c>
      <c r="D5" s="1584"/>
      <c r="E5" s="1585">
        <v>12</v>
      </c>
      <c r="F5" s="1585"/>
      <c r="G5" s="1585">
        <v>14</v>
      </c>
      <c r="H5" s="1585"/>
      <c r="I5" s="1584">
        <f t="shared" ref="I5:I7" si="1">SUM(K5+M5)</f>
        <v>41</v>
      </c>
      <c r="J5" s="1584"/>
      <c r="K5" s="1585">
        <v>24</v>
      </c>
      <c r="L5" s="1585"/>
      <c r="M5" s="1585">
        <v>17</v>
      </c>
      <c r="N5" s="1585"/>
      <c r="O5" s="1584">
        <f t="shared" ref="O5:O7" si="2">SUM(Q5+S5)</f>
        <v>23</v>
      </c>
      <c r="P5" s="1584"/>
      <c r="Q5" s="1585">
        <v>7</v>
      </c>
      <c r="R5" s="1585"/>
      <c r="S5" s="1585">
        <v>16</v>
      </c>
      <c r="T5" s="1586"/>
    </row>
    <row r="6" spans="1:20" ht="23.4" customHeight="1">
      <c r="A6" s="440" t="s">
        <v>860</v>
      </c>
      <c r="B6" s="469">
        <f>SUM(C6+I6+O6)</f>
        <v>84</v>
      </c>
      <c r="C6" s="1584">
        <f t="shared" si="0"/>
        <v>23</v>
      </c>
      <c r="D6" s="1584"/>
      <c r="E6" s="1585">
        <v>12</v>
      </c>
      <c r="F6" s="1585"/>
      <c r="G6" s="1585">
        <v>11</v>
      </c>
      <c r="H6" s="1585"/>
      <c r="I6" s="1584">
        <f t="shared" si="1"/>
        <v>43</v>
      </c>
      <c r="J6" s="1584"/>
      <c r="K6" s="1585">
        <v>26</v>
      </c>
      <c r="L6" s="1585"/>
      <c r="M6" s="1585">
        <v>17</v>
      </c>
      <c r="N6" s="1585"/>
      <c r="O6" s="1584">
        <f t="shared" si="2"/>
        <v>18</v>
      </c>
      <c r="P6" s="1584"/>
      <c r="Q6" s="1585">
        <v>9</v>
      </c>
      <c r="R6" s="1585"/>
      <c r="S6" s="1585">
        <v>9</v>
      </c>
      <c r="T6" s="1586"/>
    </row>
    <row r="7" spans="1:20" ht="23.4" customHeight="1">
      <c r="A7" s="440" t="s">
        <v>861</v>
      </c>
      <c r="B7" s="469">
        <f>SUM(C7+I7+O7)</f>
        <v>75</v>
      </c>
      <c r="C7" s="1584">
        <f t="shared" si="0"/>
        <v>18</v>
      </c>
      <c r="D7" s="1584"/>
      <c r="E7" s="1585">
        <v>9</v>
      </c>
      <c r="F7" s="1585"/>
      <c r="G7" s="1585">
        <v>9</v>
      </c>
      <c r="H7" s="1585"/>
      <c r="I7" s="1584">
        <f t="shared" si="1"/>
        <v>40</v>
      </c>
      <c r="J7" s="1584"/>
      <c r="K7" s="1585">
        <v>26</v>
      </c>
      <c r="L7" s="1585"/>
      <c r="M7" s="1585">
        <v>14</v>
      </c>
      <c r="N7" s="1585"/>
      <c r="O7" s="1584">
        <f t="shared" si="2"/>
        <v>17</v>
      </c>
      <c r="P7" s="1584"/>
      <c r="Q7" s="1585">
        <v>9</v>
      </c>
      <c r="R7" s="1585"/>
      <c r="S7" s="1585">
        <v>8</v>
      </c>
      <c r="T7" s="1586"/>
    </row>
    <row r="8" spans="1:20" ht="23.4" customHeight="1" thickBot="1">
      <c r="A8" s="441" t="s">
        <v>862</v>
      </c>
      <c r="B8" s="639">
        <f>SUM(C8,I8,O8)</f>
        <v>69</v>
      </c>
      <c r="C8" s="1600">
        <f>SUM(E8:H8)</f>
        <v>21</v>
      </c>
      <c r="D8" s="1600"/>
      <c r="E8" s="1601">
        <v>8</v>
      </c>
      <c r="F8" s="1601"/>
      <c r="G8" s="1601">
        <v>13</v>
      </c>
      <c r="H8" s="1601"/>
      <c r="I8" s="1600">
        <f>SUM(K8:N8)</f>
        <v>31</v>
      </c>
      <c r="J8" s="1600"/>
      <c r="K8" s="1623">
        <v>20</v>
      </c>
      <c r="L8" s="1624"/>
      <c r="M8" s="1623">
        <v>11</v>
      </c>
      <c r="N8" s="1624"/>
      <c r="O8" s="1600">
        <f>SUM(Q8:T8)</f>
        <v>17</v>
      </c>
      <c r="P8" s="1600"/>
      <c r="Q8" s="1601">
        <v>8</v>
      </c>
      <c r="R8" s="1601"/>
      <c r="S8" s="1601">
        <v>9</v>
      </c>
      <c r="T8" s="1602"/>
    </row>
    <row r="9" spans="1:20" ht="23.4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48" t="s">
        <v>863</v>
      </c>
    </row>
    <row r="10" spans="1:20" ht="23.4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3.4" customHeight="1" thickBot="1">
      <c r="A11" s="20" t="s">
        <v>864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48" t="s">
        <v>113</v>
      </c>
    </row>
    <row r="12" spans="1:20" ht="23.4" customHeight="1">
      <c r="A12" s="1587" t="s">
        <v>865</v>
      </c>
      <c r="B12" s="1588"/>
      <c r="C12" s="1588"/>
      <c r="D12" s="1588"/>
      <c r="E12" s="1589"/>
      <c r="F12" s="1593" t="s">
        <v>866</v>
      </c>
      <c r="G12" s="1594"/>
      <c r="H12" s="1594"/>
      <c r="I12" s="1594"/>
      <c r="J12" s="1594"/>
      <c r="K12" s="1594"/>
      <c r="L12" s="1594"/>
      <c r="M12" s="1594"/>
      <c r="N12" s="1594"/>
      <c r="O12" s="1594"/>
      <c r="P12" s="1594"/>
      <c r="Q12" s="1594"/>
      <c r="R12" s="1594"/>
      <c r="S12" s="1594"/>
      <c r="T12" s="1595"/>
    </row>
    <row r="13" spans="1:20" ht="23.4" customHeight="1" thickBot="1">
      <c r="A13" s="1590"/>
      <c r="B13" s="1591"/>
      <c r="C13" s="1591"/>
      <c r="D13" s="1591"/>
      <c r="E13" s="1592"/>
      <c r="F13" s="1596" t="s">
        <v>584</v>
      </c>
      <c r="G13" s="1597"/>
      <c r="H13" s="1598"/>
      <c r="I13" s="1599" t="s">
        <v>585</v>
      </c>
      <c r="J13" s="1597"/>
      <c r="K13" s="1598"/>
      <c r="L13" s="1597" t="s">
        <v>586</v>
      </c>
      <c r="M13" s="1597"/>
      <c r="N13" s="1598"/>
      <c r="O13" s="1597" t="s">
        <v>587</v>
      </c>
      <c r="P13" s="1597"/>
      <c r="Q13" s="1598"/>
      <c r="R13" s="1597" t="s">
        <v>785</v>
      </c>
      <c r="S13" s="1597"/>
      <c r="T13" s="1598"/>
    </row>
    <row r="14" spans="1:20" ht="23.4" customHeight="1" thickTop="1">
      <c r="A14" s="1603" t="s">
        <v>867</v>
      </c>
      <c r="B14" s="1604"/>
      <c r="C14" s="1604"/>
      <c r="D14" s="1604"/>
      <c r="E14" s="1605"/>
      <c r="F14" s="1609">
        <v>5845</v>
      </c>
      <c r="G14" s="1610"/>
      <c r="H14" s="1611"/>
      <c r="I14" s="1610">
        <v>5511</v>
      </c>
      <c r="J14" s="1610"/>
      <c r="K14" s="1615"/>
      <c r="L14" s="1610">
        <v>4625</v>
      </c>
      <c r="M14" s="1610"/>
      <c r="N14" s="1615"/>
      <c r="O14" s="1610">
        <v>4264</v>
      </c>
      <c r="P14" s="1610"/>
      <c r="Q14" s="1615"/>
      <c r="R14" s="1610">
        <v>4486</v>
      </c>
      <c r="S14" s="1610"/>
      <c r="T14" s="1615"/>
    </row>
    <row r="15" spans="1:20" ht="23.4" customHeight="1">
      <c r="A15" s="1606"/>
      <c r="B15" s="1607"/>
      <c r="C15" s="1607"/>
      <c r="D15" s="1607"/>
      <c r="E15" s="1608"/>
      <c r="F15" s="1612"/>
      <c r="G15" s="1613"/>
      <c r="H15" s="1614"/>
      <c r="I15" s="1613"/>
      <c r="J15" s="1613"/>
      <c r="K15" s="1616"/>
      <c r="L15" s="1613"/>
      <c r="M15" s="1613"/>
      <c r="N15" s="1616"/>
      <c r="O15" s="1613"/>
      <c r="P15" s="1613"/>
      <c r="Q15" s="1616"/>
      <c r="R15" s="1613"/>
      <c r="S15" s="1613"/>
      <c r="T15" s="1616"/>
    </row>
    <row r="16" spans="1:20" ht="23.4" customHeight="1">
      <c r="A16" s="1617" t="s">
        <v>868</v>
      </c>
      <c r="B16" s="1618"/>
      <c r="C16" s="1618"/>
      <c r="D16" s="1618"/>
      <c r="E16" s="1619"/>
      <c r="F16" s="1625">
        <v>2434</v>
      </c>
      <c r="G16" s="1626"/>
      <c r="H16" s="1627"/>
      <c r="I16" s="1625">
        <v>2377</v>
      </c>
      <c r="J16" s="1626"/>
      <c r="K16" s="1628"/>
      <c r="L16" s="1626">
        <v>2407</v>
      </c>
      <c r="M16" s="1626"/>
      <c r="N16" s="1628"/>
      <c r="O16" s="1626">
        <v>2406</v>
      </c>
      <c r="P16" s="1626"/>
      <c r="Q16" s="1628"/>
      <c r="R16" s="1626">
        <v>2740</v>
      </c>
      <c r="S16" s="1626"/>
      <c r="T16" s="1628"/>
    </row>
    <row r="17" spans="1:20" ht="23.4" customHeight="1">
      <c r="A17" s="1620"/>
      <c r="B17" s="1621"/>
      <c r="C17" s="1621"/>
      <c r="D17" s="1621"/>
      <c r="E17" s="1622"/>
      <c r="F17" s="1612"/>
      <c r="G17" s="1613"/>
      <c r="H17" s="1614"/>
      <c r="I17" s="1612"/>
      <c r="J17" s="1613"/>
      <c r="K17" s="1616"/>
      <c r="L17" s="1613"/>
      <c r="M17" s="1613"/>
      <c r="N17" s="1616"/>
      <c r="O17" s="1613"/>
      <c r="P17" s="1613"/>
      <c r="Q17" s="1616"/>
      <c r="R17" s="1613"/>
      <c r="S17" s="1613"/>
      <c r="T17" s="1616"/>
    </row>
    <row r="18" spans="1:20" ht="23.4" customHeight="1">
      <c r="A18" s="1635" t="s">
        <v>869</v>
      </c>
      <c r="B18" s="1636"/>
      <c r="C18" s="1636"/>
      <c r="D18" s="1636"/>
      <c r="E18" s="1637"/>
      <c r="F18" s="1652">
        <v>8276</v>
      </c>
      <c r="G18" s="1642"/>
      <c r="H18" s="1653"/>
      <c r="I18" s="1642">
        <v>7569</v>
      </c>
      <c r="J18" s="1642"/>
      <c r="K18" s="1643"/>
      <c r="L18" s="1642">
        <v>7136</v>
      </c>
      <c r="M18" s="1642"/>
      <c r="N18" s="1643"/>
      <c r="O18" s="1642">
        <v>7179</v>
      </c>
      <c r="P18" s="1642"/>
      <c r="Q18" s="1643"/>
      <c r="R18" s="1642">
        <v>7658</v>
      </c>
      <c r="S18" s="1642"/>
      <c r="T18" s="1643"/>
    </row>
    <row r="19" spans="1:20" ht="23.4" customHeight="1">
      <c r="A19" s="1606"/>
      <c r="B19" s="1607"/>
      <c r="C19" s="1607"/>
      <c r="D19" s="1607"/>
      <c r="E19" s="1608"/>
      <c r="F19" s="1638">
        <v>-7002</v>
      </c>
      <c r="G19" s="1639"/>
      <c r="H19" s="1640"/>
      <c r="I19" s="1639">
        <v>-6648</v>
      </c>
      <c r="J19" s="1639"/>
      <c r="K19" s="1641"/>
      <c r="L19" s="1639">
        <v>-6333</v>
      </c>
      <c r="M19" s="1639"/>
      <c r="N19" s="1641"/>
      <c r="O19" s="1639">
        <v>-6284</v>
      </c>
      <c r="P19" s="1639"/>
      <c r="Q19" s="1641"/>
      <c r="R19" s="1639">
        <v>-6656</v>
      </c>
      <c r="S19" s="1639"/>
      <c r="T19" s="1641"/>
    </row>
    <row r="20" spans="1:20" ht="23.4" customHeight="1">
      <c r="A20" s="1617" t="s">
        <v>870</v>
      </c>
      <c r="B20" s="1618"/>
      <c r="C20" s="1618"/>
      <c r="D20" s="1618"/>
      <c r="E20" s="1619"/>
      <c r="F20" s="1625">
        <v>1609</v>
      </c>
      <c r="G20" s="1626"/>
      <c r="H20" s="1627"/>
      <c r="I20" s="1626">
        <v>1272</v>
      </c>
      <c r="J20" s="1626"/>
      <c r="K20" s="1628"/>
      <c r="L20" s="1626">
        <v>1527</v>
      </c>
      <c r="M20" s="1626"/>
      <c r="N20" s="1628"/>
      <c r="O20" s="1626">
        <v>1582</v>
      </c>
      <c r="P20" s="1626"/>
      <c r="Q20" s="1628"/>
      <c r="R20" s="1626">
        <v>1584</v>
      </c>
      <c r="S20" s="1626"/>
      <c r="T20" s="1628"/>
    </row>
    <row r="21" spans="1:20" ht="23.4" customHeight="1" thickBot="1">
      <c r="A21" s="1644"/>
      <c r="B21" s="1645"/>
      <c r="C21" s="1645"/>
      <c r="D21" s="1645"/>
      <c r="E21" s="1646"/>
      <c r="F21" s="1647"/>
      <c r="G21" s="1648"/>
      <c r="H21" s="1649"/>
      <c r="I21" s="1648"/>
      <c r="J21" s="1648"/>
      <c r="K21" s="1651"/>
      <c r="L21" s="1648"/>
      <c r="M21" s="1648"/>
      <c r="N21" s="1651"/>
      <c r="O21" s="1648"/>
      <c r="P21" s="1648"/>
      <c r="Q21" s="1651"/>
      <c r="R21" s="1648"/>
      <c r="S21" s="1648"/>
      <c r="T21" s="1651"/>
    </row>
    <row r="22" spans="1:20" ht="23.4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48" t="s">
        <v>871</v>
      </c>
    </row>
    <row r="23" spans="1:20" ht="23.4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23.4" customHeight="1" thickBot="1">
      <c r="A24" s="20" t="s">
        <v>872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48" t="s">
        <v>882</v>
      </c>
    </row>
    <row r="25" spans="1:20" ht="23.4" customHeight="1">
      <c r="A25" s="1629" t="s">
        <v>619</v>
      </c>
      <c r="B25" s="470" t="s">
        <v>873</v>
      </c>
      <c r="C25" s="1631" t="s">
        <v>874</v>
      </c>
      <c r="D25" s="1631"/>
      <c r="E25" s="1631"/>
      <c r="F25" s="1631"/>
      <c r="G25" s="1632" t="s">
        <v>875</v>
      </c>
      <c r="H25" s="1632"/>
      <c r="I25" s="1632"/>
      <c r="J25" s="1632"/>
      <c r="K25" s="1633" t="s">
        <v>876</v>
      </c>
      <c r="L25" s="1633"/>
      <c r="M25" s="1633"/>
      <c r="N25" s="1633"/>
      <c r="O25" s="1225" t="s">
        <v>877</v>
      </c>
      <c r="P25" s="1225"/>
      <c r="Q25" s="1225"/>
      <c r="R25" s="1225"/>
      <c r="S25" s="1225"/>
      <c r="T25" s="1226"/>
    </row>
    <row r="26" spans="1:20" ht="23.4" customHeight="1" thickBot="1">
      <c r="A26" s="1630"/>
      <c r="B26" s="471" t="s">
        <v>878</v>
      </c>
      <c r="C26" s="1634" t="s">
        <v>873</v>
      </c>
      <c r="D26" s="1634"/>
      <c r="E26" s="1634" t="s">
        <v>879</v>
      </c>
      <c r="F26" s="1634"/>
      <c r="G26" s="1634" t="s">
        <v>873</v>
      </c>
      <c r="H26" s="1634"/>
      <c r="I26" s="1634" t="s">
        <v>879</v>
      </c>
      <c r="J26" s="1634"/>
      <c r="K26" s="1634" t="s">
        <v>873</v>
      </c>
      <c r="L26" s="1634"/>
      <c r="M26" s="1634" t="s">
        <v>879</v>
      </c>
      <c r="N26" s="1634"/>
      <c r="O26" s="1654" t="s">
        <v>880</v>
      </c>
      <c r="P26" s="1654"/>
      <c r="Q26" s="1654"/>
      <c r="R26" s="1634" t="s">
        <v>881</v>
      </c>
      <c r="S26" s="1634"/>
      <c r="T26" s="1650"/>
    </row>
    <row r="27" spans="1:20" ht="23.4" customHeight="1" thickTop="1">
      <c r="A27" s="295" t="s">
        <v>590</v>
      </c>
      <c r="B27" s="459">
        <v>3250</v>
      </c>
      <c r="C27" s="1655">
        <v>584</v>
      </c>
      <c r="D27" s="1655"/>
      <c r="E27" s="1655">
        <v>9</v>
      </c>
      <c r="F27" s="1655"/>
      <c r="G27" s="1655">
        <v>4067</v>
      </c>
      <c r="H27" s="1655"/>
      <c r="I27" s="1655">
        <v>84</v>
      </c>
      <c r="J27" s="1655"/>
      <c r="K27" s="1655">
        <v>2005</v>
      </c>
      <c r="L27" s="1655"/>
      <c r="M27" s="1655">
        <v>14</v>
      </c>
      <c r="N27" s="1655"/>
      <c r="O27" s="1656">
        <v>605181071</v>
      </c>
      <c r="P27" s="1656"/>
      <c r="Q27" s="1656"/>
      <c r="R27" s="1656">
        <v>553699963</v>
      </c>
      <c r="S27" s="1656"/>
      <c r="T27" s="1657"/>
    </row>
    <row r="28" spans="1:20" ht="23.4" customHeight="1">
      <c r="A28" s="295" t="s">
        <v>620</v>
      </c>
      <c r="B28" s="459">
        <v>3205</v>
      </c>
      <c r="C28" s="1655">
        <v>608</v>
      </c>
      <c r="D28" s="1655"/>
      <c r="E28" s="1655">
        <v>8</v>
      </c>
      <c r="F28" s="1655"/>
      <c r="G28" s="1655">
        <v>4318</v>
      </c>
      <c r="H28" s="1655"/>
      <c r="I28" s="1655">
        <v>76</v>
      </c>
      <c r="J28" s="1655"/>
      <c r="K28" s="1655">
        <v>1879</v>
      </c>
      <c r="L28" s="1655"/>
      <c r="M28" s="1655">
        <v>12</v>
      </c>
      <c r="N28" s="1655"/>
      <c r="O28" s="1656">
        <v>598051450</v>
      </c>
      <c r="P28" s="1656"/>
      <c r="Q28" s="1656"/>
      <c r="R28" s="1656">
        <v>572982084</v>
      </c>
      <c r="S28" s="1656"/>
      <c r="T28" s="1657"/>
    </row>
    <row r="29" spans="1:20" ht="23.4" customHeight="1">
      <c r="A29" s="295" t="s">
        <v>591</v>
      </c>
      <c r="B29" s="459">
        <v>3165</v>
      </c>
      <c r="C29" s="1655">
        <v>636</v>
      </c>
      <c r="D29" s="1655"/>
      <c r="E29" s="1655">
        <v>9</v>
      </c>
      <c r="F29" s="1655"/>
      <c r="G29" s="1655">
        <v>4528</v>
      </c>
      <c r="H29" s="1655"/>
      <c r="I29" s="1655">
        <v>68</v>
      </c>
      <c r="J29" s="1655"/>
      <c r="K29" s="1655">
        <v>1820</v>
      </c>
      <c r="L29" s="1655"/>
      <c r="M29" s="1655">
        <v>13</v>
      </c>
      <c r="N29" s="1655"/>
      <c r="O29" s="1656">
        <v>604840958</v>
      </c>
      <c r="P29" s="1656"/>
      <c r="Q29" s="1656"/>
      <c r="R29" s="1656">
        <v>550040471</v>
      </c>
      <c r="S29" s="1656"/>
      <c r="T29" s="1657"/>
    </row>
    <row r="30" spans="1:20" ht="23.4" customHeight="1">
      <c r="A30" s="295" t="s">
        <v>592</v>
      </c>
      <c r="B30" s="459">
        <v>3119</v>
      </c>
      <c r="C30" s="1655">
        <v>661</v>
      </c>
      <c r="D30" s="1655"/>
      <c r="E30" s="1655">
        <v>8</v>
      </c>
      <c r="F30" s="1655"/>
      <c r="G30" s="1655">
        <v>4735</v>
      </c>
      <c r="H30" s="1655"/>
      <c r="I30" s="1655">
        <v>54</v>
      </c>
      <c r="J30" s="1655"/>
      <c r="K30" s="1655">
        <v>1890</v>
      </c>
      <c r="L30" s="1655"/>
      <c r="M30" s="1655">
        <v>24</v>
      </c>
      <c r="N30" s="1655"/>
      <c r="O30" s="1656">
        <v>614422872</v>
      </c>
      <c r="P30" s="1656"/>
      <c r="Q30" s="1656"/>
      <c r="R30" s="1656">
        <v>575183299</v>
      </c>
      <c r="S30" s="1656"/>
      <c r="T30" s="1657"/>
    </row>
    <row r="31" spans="1:20" ht="23.4" customHeight="1" thickBot="1">
      <c r="A31" s="296" t="s">
        <v>545</v>
      </c>
      <c r="B31" s="630">
        <v>3035</v>
      </c>
      <c r="C31" s="1660">
        <v>651</v>
      </c>
      <c r="D31" s="1660"/>
      <c r="E31" s="1660">
        <v>7</v>
      </c>
      <c r="F31" s="1660"/>
      <c r="G31" s="1660">
        <v>4855</v>
      </c>
      <c r="H31" s="1660"/>
      <c r="I31" s="1660">
        <v>49</v>
      </c>
      <c r="J31" s="1660"/>
      <c r="K31" s="1660">
        <v>1949</v>
      </c>
      <c r="L31" s="1660"/>
      <c r="M31" s="1660">
        <v>20</v>
      </c>
      <c r="N31" s="1660"/>
      <c r="O31" s="1658">
        <v>603140059</v>
      </c>
      <c r="P31" s="1658"/>
      <c r="Q31" s="1658"/>
      <c r="R31" s="1658">
        <v>693443579</v>
      </c>
      <c r="S31" s="1658"/>
      <c r="T31" s="1659"/>
    </row>
    <row r="32" spans="1:20" ht="23.4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48" t="s">
        <v>883</v>
      </c>
    </row>
    <row r="33" spans="1:20" ht="23.4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638"/>
      <c r="R36" s="20"/>
      <c r="S36" s="20"/>
      <c r="T36" s="20"/>
    </row>
    <row r="37" spans="1:20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>
      <c r="A38" s="249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</row>
    <row r="39" spans="1:20">
      <c r="A39" s="249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</row>
    <row r="40" spans="1:20">
      <c r="A40" s="249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</row>
    <row r="41" spans="1:20">
      <c r="A41" s="249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</row>
    <row r="42" spans="1:20">
      <c r="A42" s="249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</row>
    <row r="43" spans="1:20">
      <c r="A43" s="249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</row>
    <row r="44" spans="1:20">
      <c r="A44" s="249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</row>
    <row r="45" spans="1:20">
      <c r="A45" s="249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</row>
    <row r="46" spans="1:20">
      <c r="A46" s="249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</row>
    <row r="47" spans="1:20">
      <c r="A47" s="249"/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</row>
    <row r="48" spans="1:20">
      <c r="A48" s="249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</row>
    <row r="49" spans="1:20">
      <c r="A49" s="249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</row>
    <row r="50" spans="1:20">
      <c r="A50" s="249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</row>
    <row r="51" spans="1:20">
      <c r="A51" s="249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</row>
    <row r="52" spans="1:20">
      <c r="A52" s="249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</row>
    <row r="53" spans="1:20">
      <c r="A53" s="249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</row>
    <row r="54" spans="1:20">
      <c r="A54" s="249"/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</row>
    <row r="55" spans="1:20">
      <c r="A55" s="249"/>
      <c r="B55" s="249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</row>
    <row r="56" spans="1:20">
      <c r="A56" s="249"/>
      <c r="B56" s="249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</row>
    <row r="57" spans="1:20">
      <c r="A57" s="249"/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</row>
    <row r="58" spans="1:20">
      <c r="A58" s="249"/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</row>
    <row r="59" spans="1:20">
      <c r="A59" s="249"/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</row>
    <row r="60" spans="1:20">
      <c r="A60" s="249"/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</row>
    <row r="61" spans="1:20">
      <c r="A61" s="249"/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</row>
  </sheetData>
  <mergeCells count="148">
    <mergeCell ref="O31:Q31"/>
    <mergeCell ref="R31:T31"/>
    <mergeCell ref="C31:D31"/>
    <mergeCell ref="E31:F31"/>
    <mergeCell ref="G31:H31"/>
    <mergeCell ref="I31:J31"/>
    <mergeCell ref="K31:L31"/>
    <mergeCell ref="M31:N31"/>
    <mergeCell ref="O29:Q29"/>
    <mergeCell ref="R29:T29"/>
    <mergeCell ref="C30:D30"/>
    <mergeCell ref="E30:F30"/>
    <mergeCell ref="G30:H30"/>
    <mergeCell ref="I30:J30"/>
    <mergeCell ref="K30:L30"/>
    <mergeCell ref="M30:N30"/>
    <mergeCell ref="O30:Q30"/>
    <mergeCell ref="R30:T30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O28:Q28"/>
    <mergeCell ref="R28:T28"/>
    <mergeCell ref="C27:D27"/>
    <mergeCell ref="E27:F27"/>
    <mergeCell ref="G27:H27"/>
    <mergeCell ref="I27:J27"/>
    <mergeCell ref="K27:L27"/>
    <mergeCell ref="M27:N27"/>
    <mergeCell ref="O27:Q27"/>
    <mergeCell ref="R27:T27"/>
    <mergeCell ref="I20:K21"/>
    <mergeCell ref="F18:H18"/>
    <mergeCell ref="I18:K18"/>
    <mergeCell ref="L18:N18"/>
    <mergeCell ref="O18:Q18"/>
    <mergeCell ref="G26:H26"/>
    <mergeCell ref="I26:J26"/>
    <mergeCell ref="K26:L26"/>
    <mergeCell ref="M26:N26"/>
    <mergeCell ref="O26:Q26"/>
    <mergeCell ref="O14:Q15"/>
    <mergeCell ref="R14:T15"/>
    <mergeCell ref="A25:A26"/>
    <mergeCell ref="C25:F25"/>
    <mergeCell ref="G25:J25"/>
    <mergeCell ref="K25:N25"/>
    <mergeCell ref="O25:T25"/>
    <mergeCell ref="C26:D26"/>
    <mergeCell ref="E26:F26"/>
    <mergeCell ref="O16:Q17"/>
    <mergeCell ref="R16:T17"/>
    <mergeCell ref="A18:E19"/>
    <mergeCell ref="F19:H19"/>
    <mergeCell ref="I19:K19"/>
    <mergeCell ref="L19:N19"/>
    <mergeCell ref="O19:Q19"/>
    <mergeCell ref="R19:T19"/>
    <mergeCell ref="R18:T18"/>
    <mergeCell ref="A20:E21"/>
    <mergeCell ref="F20:H21"/>
    <mergeCell ref="R26:T26"/>
    <mergeCell ref="L20:N21"/>
    <mergeCell ref="O20:Q21"/>
    <mergeCell ref="R20:T21"/>
    <mergeCell ref="A14:E15"/>
    <mergeCell ref="F14:H15"/>
    <mergeCell ref="I14:K15"/>
    <mergeCell ref="L14:N15"/>
    <mergeCell ref="A16:E17"/>
    <mergeCell ref="C7:D7"/>
    <mergeCell ref="E7:F7"/>
    <mergeCell ref="G7:H7"/>
    <mergeCell ref="I7:J7"/>
    <mergeCell ref="K7:L7"/>
    <mergeCell ref="M7:N7"/>
    <mergeCell ref="K8:L8"/>
    <mergeCell ref="M8:N8"/>
    <mergeCell ref="L13:N13"/>
    <mergeCell ref="F16:H17"/>
    <mergeCell ref="I16:K17"/>
    <mergeCell ref="L16:N17"/>
    <mergeCell ref="O7:P7"/>
    <mergeCell ref="Q7:R7"/>
    <mergeCell ref="A12:E13"/>
    <mergeCell ref="F12:T12"/>
    <mergeCell ref="F13:H13"/>
    <mergeCell ref="I13:K13"/>
    <mergeCell ref="O8:P8"/>
    <mergeCell ref="Q8:R8"/>
    <mergeCell ref="S8:T8"/>
    <mergeCell ref="C8:D8"/>
    <mergeCell ref="E8:F8"/>
    <mergeCell ref="G8:H8"/>
    <mergeCell ref="I8:J8"/>
    <mergeCell ref="S7:T7"/>
    <mergeCell ref="R13:T13"/>
    <mergeCell ref="O13:Q13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2:A3"/>
    <mergeCell ref="B2:B3"/>
    <mergeCell ref="C2:H2"/>
    <mergeCell ref="I2:N2"/>
    <mergeCell ref="O2:T2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53D6-2115-420E-927D-FC0EF08BC9B8}">
  <sheetPr codeName="Sheet28"/>
  <dimension ref="A1:F38"/>
  <sheetViews>
    <sheetView view="pageLayout" topLeftCell="A7" zoomScale="70" zoomScaleNormal="100" zoomScaleSheetLayoutView="115" zoomScalePageLayoutView="70" workbookViewId="0">
      <selection activeCell="E45" sqref="E45"/>
    </sheetView>
  </sheetViews>
  <sheetFormatPr defaultRowHeight="18"/>
  <cols>
    <col min="1" max="6" width="19.796875" customWidth="1"/>
  </cols>
  <sheetData>
    <row r="1" spans="1:6" ht="22.8" customHeight="1">
      <c r="A1" s="467" t="s">
        <v>903</v>
      </c>
      <c r="B1" s="18"/>
      <c r="C1" s="18"/>
      <c r="D1" s="18"/>
      <c r="E1" s="18"/>
      <c r="F1" s="18"/>
    </row>
    <row r="2" spans="1:6" ht="22.8" customHeight="1" thickBot="1">
      <c r="A2" s="18" t="s">
        <v>884</v>
      </c>
      <c r="B2" s="18"/>
      <c r="C2" s="18"/>
      <c r="D2" s="18"/>
      <c r="E2" s="18"/>
      <c r="F2" s="18"/>
    </row>
    <row r="3" spans="1:6" ht="22.8" customHeight="1" thickBot="1">
      <c r="A3" s="1030"/>
      <c r="B3" s="286" t="s">
        <v>159</v>
      </c>
      <c r="C3" s="472" t="s">
        <v>885</v>
      </c>
      <c r="D3" s="472" t="s">
        <v>886</v>
      </c>
      <c r="E3" s="287" t="s">
        <v>887</v>
      </c>
      <c r="F3" s="285" t="s">
        <v>888</v>
      </c>
    </row>
    <row r="4" spans="1:6" ht="22.8" customHeight="1" thickTop="1">
      <c r="A4" s="321" t="s">
        <v>496</v>
      </c>
      <c r="B4" s="442">
        <v>122</v>
      </c>
      <c r="C4" s="96">
        <v>19</v>
      </c>
      <c r="D4" s="96">
        <v>103</v>
      </c>
      <c r="E4" s="395">
        <v>1</v>
      </c>
      <c r="F4" s="63">
        <v>23</v>
      </c>
    </row>
    <row r="5" spans="1:6" ht="22.8" customHeight="1">
      <c r="A5" s="47" t="s">
        <v>117</v>
      </c>
      <c r="B5" s="443">
        <v>130</v>
      </c>
      <c r="C5" s="418">
        <v>19</v>
      </c>
      <c r="D5" s="418">
        <v>111</v>
      </c>
      <c r="E5" s="396">
        <v>1</v>
      </c>
      <c r="F5" s="65">
        <v>22</v>
      </c>
    </row>
    <row r="6" spans="1:6" ht="22.8" customHeight="1">
      <c r="A6" s="47" t="s">
        <v>118</v>
      </c>
      <c r="B6" s="443">
        <v>171</v>
      </c>
      <c r="C6" s="418">
        <v>28</v>
      </c>
      <c r="D6" s="418">
        <v>143</v>
      </c>
      <c r="E6" s="396">
        <v>1</v>
      </c>
      <c r="F6" s="65">
        <v>36</v>
      </c>
    </row>
    <row r="7" spans="1:6" ht="22.8" customHeight="1">
      <c r="A7" s="47" t="s">
        <v>119</v>
      </c>
      <c r="B7" s="443">
        <v>108</v>
      </c>
      <c r="C7" s="418">
        <v>8</v>
      </c>
      <c r="D7" s="418">
        <v>100</v>
      </c>
      <c r="E7" s="396">
        <v>0</v>
      </c>
      <c r="F7" s="65">
        <v>8</v>
      </c>
    </row>
    <row r="8" spans="1:6" ht="22.8" customHeight="1" thickBot="1">
      <c r="A8" s="606" t="s">
        <v>66</v>
      </c>
      <c r="B8" s="640">
        <v>132</v>
      </c>
      <c r="C8" s="641">
        <v>15</v>
      </c>
      <c r="D8" s="641">
        <v>117</v>
      </c>
      <c r="E8" s="642">
        <v>0</v>
      </c>
      <c r="F8" s="643">
        <v>20</v>
      </c>
    </row>
    <row r="9" spans="1:6" ht="22.8" customHeight="1">
      <c r="A9" s="18"/>
      <c r="B9" s="18"/>
      <c r="C9" s="18"/>
      <c r="D9" s="18"/>
      <c r="E9" s="18"/>
      <c r="F9" s="248" t="s">
        <v>889</v>
      </c>
    </row>
    <row r="10" spans="1:6" ht="22.8" customHeight="1">
      <c r="A10" s="18"/>
      <c r="B10" s="18"/>
      <c r="C10" s="18"/>
      <c r="D10" s="18"/>
      <c r="E10" s="18"/>
      <c r="F10" s="18"/>
    </row>
    <row r="11" spans="1:6" ht="22.8" customHeight="1" thickBot="1">
      <c r="A11" s="18" t="s">
        <v>890</v>
      </c>
      <c r="B11" s="18"/>
      <c r="C11" s="18"/>
      <c r="D11" s="18"/>
      <c r="E11" s="248" t="s">
        <v>898</v>
      </c>
      <c r="F11" s="18"/>
    </row>
    <row r="12" spans="1:6" ht="22.8" customHeight="1" thickBot="1">
      <c r="A12" s="1031"/>
      <c r="B12" s="849" t="s">
        <v>891</v>
      </c>
      <c r="C12" s="431" t="s">
        <v>892</v>
      </c>
      <c r="D12" s="431" t="s">
        <v>893</v>
      </c>
      <c r="E12" s="432" t="s">
        <v>894</v>
      </c>
      <c r="F12" s="18"/>
    </row>
    <row r="13" spans="1:6" ht="22.8" customHeight="1" thickTop="1">
      <c r="A13" s="47" t="s">
        <v>895</v>
      </c>
      <c r="B13" s="709">
        <v>1</v>
      </c>
      <c r="C13" s="396">
        <v>0</v>
      </c>
      <c r="D13" s="396">
        <v>3</v>
      </c>
      <c r="E13" s="710">
        <v>1</v>
      </c>
      <c r="F13" s="18"/>
    </row>
    <row r="14" spans="1:6" ht="22.8" customHeight="1">
      <c r="A14" s="47" t="s">
        <v>280</v>
      </c>
      <c r="B14" s="709">
        <v>1</v>
      </c>
      <c r="C14" s="396">
        <v>1</v>
      </c>
      <c r="D14" s="396">
        <v>0</v>
      </c>
      <c r="E14" s="710">
        <v>1</v>
      </c>
      <c r="F14" s="18"/>
    </row>
    <row r="15" spans="1:6" ht="22.8" customHeight="1">
      <c r="A15" s="47" t="s">
        <v>459</v>
      </c>
      <c r="B15" s="709">
        <v>1</v>
      </c>
      <c r="C15" s="396">
        <v>1</v>
      </c>
      <c r="D15" s="396">
        <v>0</v>
      </c>
      <c r="E15" s="710">
        <v>1</v>
      </c>
      <c r="F15" s="18"/>
    </row>
    <row r="16" spans="1:6" ht="22.8" customHeight="1">
      <c r="A16" s="47" t="s">
        <v>896</v>
      </c>
      <c r="B16" s="709">
        <v>1</v>
      </c>
      <c r="C16" s="396">
        <v>0</v>
      </c>
      <c r="D16" s="396">
        <v>0</v>
      </c>
      <c r="E16" s="710">
        <v>0</v>
      </c>
      <c r="F16" s="18"/>
    </row>
    <row r="17" spans="1:6" ht="22.8" customHeight="1" thickBot="1">
      <c r="A17" s="606" t="s">
        <v>897</v>
      </c>
      <c r="B17" s="705">
        <v>4</v>
      </c>
      <c r="C17" s="642">
        <v>0</v>
      </c>
      <c r="D17" s="642">
        <v>0</v>
      </c>
      <c r="E17" s="706">
        <v>3</v>
      </c>
      <c r="F17" s="18"/>
    </row>
    <row r="18" spans="1:6" ht="22.8" customHeight="1">
      <c r="A18" s="18"/>
      <c r="B18" s="18"/>
      <c r="C18" s="18"/>
      <c r="D18" s="18"/>
      <c r="E18" s="248" t="s">
        <v>899</v>
      </c>
      <c r="F18" s="18"/>
    </row>
    <row r="19" spans="1:6" ht="22.8" customHeight="1">
      <c r="A19" s="18"/>
      <c r="B19" s="18"/>
      <c r="C19" s="18"/>
      <c r="D19" s="18"/>
      <c r="E19" s="18"/>
      <c r="F19" s="18"/>
    </row>
    <row r="20" spans="1:6" ht="22.8" customHeight="1" thickBot="1">
      <c r="A20" s="18" t="s">
        <v>900</v>
      </c>
      <c r="B20" s="18"/>
      <c r="C20" s="18"/>
      <c r="D20" s="18"/>
      <c r="E20" s="18"/>
      <c r="F20" s="18"/>
    </row>
    <row r="21" spans="1:6" ht="22.8" customHeight="1" thickBot="1">
      <c r="A21" s="1032"/>
      <c r="B21" s="286" t="s">
        <v>901</v>
      </c>
      <c r="C21" s="432" t="s">
        <v>902</v>
      </c>
      <c r="D21" s="18"/>
      <c r="E21" s="18"/>
      <c r="F21" s="18"/>
    </row>
    <row r="22" spans="1:6" ht="22.8" customHeight="1" thickTop="1">
      <c r="A22" s="321" t="s">
        <v>496</v>
      </c>
      <c r="B22" s="473">
        <v>454</v>
      </c>
      <c r="C22" s="474">
        <f>B22/365</f>
        <v>1.2438356164383562</v>
      </c>
      <c r="D22" s="18"/>
      <c r="E22" s="18"/>
      <c r="F22" s="18"/>
    </row>
    <row r="23" spans="1:6" ht="22.8" customHeight="1">
      <c r="A23" s="47" t="s">
        <v>280</v>
      </c>
      <c r="B23" s="417">
        <v>433</v>
      </c>
      <c r="C23" s="475">
        <f>B23/365</f>
        <v>1.1863013698630136</v>
      </c>
      <c r="D23" s="18"/>
      <c r="E23" s="18"/>
      <c r="F23" s="18"/>
    </row>
    <row r="24" spans="1:6" ht="22.8" customHeight="1">
      <c r="A24" s="47" t="s">
        <v>459</v>
      </c>
      <c r="B24" s="417">
        <v>357</v>
      </c>
      <c r="C24" s="475">
        <f>B24/365</f>
        <v>0.9780821917808219</v>
      </c>
      <c r="D24" s="18"/>
      <c r="E24" s="18"/>
      <c r="F24" s="18"/>
    </row>
    <row r="25" spans="1:6" ht="22.8" customHeight="1">
      <c r="A25" s="47" t="s">
        <v>896</v>
      </c>
      <c r="B25" s="417">
        <v>420</v>
      </c>
      <c r="C25" s="475">
        <f>B25/365</f>
        <v>1.1506849315068493</v>
      </c>
      <c r="D25" s="18"/>
      <c r="E25" s="18"/>
      <c r="F25" s="18"/>
    </row>
    <row r="26" spans="1:6" ht="22.8" customHeight="1" thickBot="1">
      <c r="A26" s="606" t="s">
        <v>897</v>
      </c>
      <c r="B26" s="644">
        <v>378</v>
      </c>
      <c r="C26" s="645">
        <f>B26/365</f>
        <v>1.0356164383561643</v>
      </c>
      <c r="D26" s="18"/>
      <c r="E26" s="18"/>
      <c r="F26" s="18"/>
    </row>
    <row r="27" spans="1:6" ht="22.8" customHeight="1">
      <c r="A27" s="18"/>
      <c r="B27" s="18"/>
      <c r="C27" s="248" t="s">
        <v>899</v>
      </c>
      <c r="D27" s="18"/>
      <c r="E27" s="18"/>
      <c r="F27" s="18"/>
    </row>
    <row r="28" spans="1:6">
      <c r="A28" s="18"/>
      <c r="B28" s="18"/>
      <c r="C28" s="18"/>
      <c r="D28" s="18"/>
      <c r="E28" s="18"/>
      <c r="F28" s="18"/>
    </row>
    <row r="29" spans="1:6">
      <c r="A29" s="18"/>
      <c r="B29" s="18"/>
      <c r="C29" s="18"/>
      <c r="D29" s="18"/>
      <c r="E29" s="18"/>
      <c r="F29" s="18"/>
    </row>
    <row r="30" spans="1:6">
      <c r="A30" s="18"/>
      <c r="B30" s="18"/>
      <c r="C30" s="18"/>
      <c r="D30" s="18"/>
      <c r="E30" s="18"/>
      <c r="F30" s="18"/>
    </row>
    <row r="31" spans="1:6">
      <c r="A31" s="18"/>
      <c r="B31" s="18"/>
      <c r="C31" s="18"/>
      <c r="D31" s="18"/>
      <c r="E31" s="18"/>
      <c r="F31" s="18"/>
    </row>
    <row r="32" spans="1:6">
      <c r="A32" s="18"/>
      <c r="B32" s="18"/>
      <c r="C32" s="18"/>
      <c r="D32" s="18"/>
      <c r="E32" s="18"/>
      <c r="F32" s="18"/>
    </row>
    <row r="33" spans="1:6">
      <c r="A33" s="18"/>
      <c r="B33" s="18"/>
      <c r="C33" s="18"/>
      <c r="D33" s="18"/>
      <c r="E33" s="18"/>
      <c r="F33" s="18"/>
    </row>
    <row r="34" spans="1:6">
      <c r="A34" s="18"/>
      <c r="B34" s="18"/>
      <c r="C34" s="18"/>
      <c r="D34" s="18"/>
      <c r="E34" s="18"/>
      <c r="F34" s="18"/>
    </row>
    <row r="35" spans="1:6">
      <c r="A35" s="18"/>
      <c r="B35" s="18"/>
      <c r="C35" s="18"/>
      <c r="D35" s="18"/>
      <c r="E35" s="18"/>
      <c r="F35" s="18"/>
    </row>
    <row r="36" spans="1:6">
      <c r="A36" s="18"/>
      <c r="B36" s="18"/>
      <c r="C36" s="18"/>
      <c r="D36" s="18"/>
      <c r="E36" s="18"/>
      <c r="F36" s="18"/>
    </row>
    <row r="37" spans="1:6">
      <c r="A37" s="18"/>
      <c r="B37" s="18"/>
      <c r="C37" s="18"/>
      <c r="D37" s="18"/>
      <c r="E37" s="18"/>
      <c r="F37" s="18"/>
    </row>
    <row r="38" spans="1:6">
      <c r="A38" s="18"/>
      <c r="B38" s="18"/>
      <c r="C38" s="18"/>
      <c r="D38" s="18"/>
      <c r="E38" s="18"/>
      <c r="F38" s="18"/>
    </row>
  </sheetData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6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1971-A422-4FE0-8AD2-EBCE3F02F211}">
  <sheetPr codeName="Sheet3"/>
  <dimension ref="A1:H40"/>
  <sheetViews>
    <sheetView tabSelected="1" view="pageLayout" topLeftCell="A13" zoomScale="70" zoomScaleNormal="100" zoomScalePageLayoutView="70" workbookViewId="0">
      <selection activeCell="C26" sqref="C26"/>
    </sheetView>
  </sheetViews>
  <sheetFormatPr defaultRowHeight="18"/>
  <cols>
    <col min="1" max="1" width="16" customWidth="1"/>
    <col min="2" max="8" width="14.59765625" customWidth="1"/>
  </cols>
  <sheetData>
    <row r="1" spans="1:8" ht="23.4" customHeight="1">
      <c r="A1" s="19" t="s">
        <v>114</v>
      </c>
      <c r="B1" s="20"/>
      <c r="C1" s="20"/>
      <c r="D1" s="20"/>
      <c r="E1" s="20"/>
      <c r="F1" s="20"/>
      <c r="G1" s="20"/>
      <c r="H1" s="20"/>
    </row>
    <row r="2" spans="1:8" ht="23.4" customHeight="1" thickBot="1">
      <c r="A2" s="20" t="s">
        <v>80</v>
      </c>
      <c r="B2" s="20"/>
      <c r="C2" s="20"/>
      <c r="D2" s="20"/>
      <c r="E2" s="20"/>
      <c r="F2" s="57" t="s">
        <v>96</v>
      </c>
      <c r="H2" s="20"/>
    </row>
    <row r="3" spans="1:8" ht="23.4" customHeight="1">
      <c r="A3" s="1100"/>
      <c r="B3" s="1054" t="s">
        <v>81</v>
      </c>
      <c r="C3" s="1056"/>
      <c r="D3" s="1056"/>
      <c r="E3" s="1056" t="s">
        <v>82</v>
      </c>
      <c r="F3" s="1099" t="s">
        <v>83</v>
      </c>
      <c r="G3" s="1102"/>
      <c r="H3" s="20"/>
    </row>
    <row r="4" spans="1:8" ht="23.4" customHeight="1" thickBot="1">
      <c r="A4" s="1101"/>
      <c r="B4" s="1008" t="s">
        <v>84</v>
      </c>
      <c r="C4" s="1007" t="s">
        <v>85</v>
      </c>
      <c r="D4" s="1007" t="s">
        <v>86</v>
      </c>
      <c r="E4" s="1037"/>
      <c r="F4" s="1038"/>
      <c r="G4" s="1103"/>
      <c r="H4" s="20"/>
    </row>
    <row r="5" spans="1:8" ht="23.4" customHeight="1" thickTop="1">
      <c r="A5" s="45" t="s">
        <v>87</v>
      </c>
      <c r="B5" s="1013">
        <f>SUM(C5+D5)</f>
        <v>7797</v>
      </c>
      <c r="C5" s="46">
        <v>3804</v>
      </c>
      <c r="D5" s="46">
        <v>3993</v>
      </c>
      <c r="E5" s="46">
        <v>2964</v>
      </c>
      <c r="F5" s="102">
        <f t="shared" ref="F5:F13" si="0">SUM(B5/E5)</f>
        <v>2.630566801619433</v>
      </c>
      <c r="G5" s="1011"/>
      <c r="H5" s="20"/>
    </row>
    <row r="6" spans="1:8" ht="23.4" customHeight="1">
      <c r="A6" s="45" t="s">
        <v>88</v>
      </c>
      <c r="B6" s="1013">
        <f>SUM(C6+D6)</f>
        <v>7643</v>
      </c>
      <c r="C6" s="46">
        <v>3718</v>
      </c>
      <c r="D6" s="46">
        <v>3925</v>
      </c>
      <c r="E6" s="46">
        <v>2957</v>
      </c>
      <c r="F6" s="102">
        <f t="shared" si="0"/>
        <v>2.584714237402773</v>
      </c>
      <c r="G6" s="1011"/>
      <c r="H6" s="20"/>
    </row>
    <row r="7" spans="1:8" ht="23.4" customHeight="1">
      <c r="A7" s="45" t="s">
        <v>89</v>
      </c>
      <c r="B7" s="1013">
        <f>SUM(C7+D7)</f>
        <v>7394</v>
      </c>
      <c r="C7" s="46">
        <v>3591</v>
      </c>
      <c r="D7" s="46">
        <v>3803</v>
      </c>
      <c r="E7" s="46">
        <v>2926</v>
      </c>
      <c r="F7" s="102">
        <f t="shared" si="0"/>
        <v>2.5269993164730007</v>
      </c>
      <c r="G7" s="1011"/>
      <c r="H7" s="20"/>
    </row>
    <row r="8" spans="1:8" ht="23.4" customHeight="1">
      <c r="A8" s="45" t="s">
        <v>90</v>
      </c>
      <c r="B8" s="1013">
        <v>7185</v>
      </c>
      <c r="C8" s="46">
        <v>3492</v>
      </c>
      <c r="D8" s="46">
        <v>3693</v>
      </c>
      <c r="E8" s="46">
        <v>2901</v>
      </c>
      <c r="F8" s="102">
        <f t="shared" si="0"/>
        <v>2.4767321613236817</v>
      </c>
      <c r="G8" s="1011"/>
      <c r="H8" s="20"/>
    </row>
    <row r="9" spans="1:8" ht="23.4" customHeight="1">
      <c r="A9" s="45" t="s">
        <v>91</v>
      </c>
      <c r="B9" s="1013">
        <f t="shared" ref="B9" si="1">SUM(C9+D9)</f>
        <v>7002</v>
      </c>
      <c r="C9" s="46">
        <v>3411</v>
      </c>
      <c r="D9" s="46">
        <v>3591</v>
      </c>
      <c r="E9" s="46">
        <v>2895</v>
      </c>
      <c r="F9" s="102">
        <f t="shared" si="0"/>
        <v>2.4186528497409325</v>
      </c>
      <c r="G9" s="1011"/>
      <c r="H9" s="20"/>
    </row>
    <row r="10" spans="1:8" ht="23.4" customHeight="1">
      <c r="A10" s="47" t="s">
        <v>38</v>
      </c>
      <c r="B10" s="1013">
        <v>6789</v>
      </c>
      <c r="C10" s="46">
        <v>3303</v>
      </c>
      <c r="D10" s="46">
        <v>3486</v>
      </c>
      <c r="E10" s="46">
        <v>2875</v>
      </c>
      <c r="F10" s="102">
        <f t="shared" si="0"/>
        <v>2.3613913043478263</v>
      </c>
      <c r="G10" s="1011"/>
      <c r="H10" s="20"/>
    </row>
    <row r="11" spans="1:8" ht="23.4" customHeight="1">
      <c r="A11" s="48" t="s">
        <v>92</v>
      </c>
      <c r="B11" s="1013">
        <v>6610</v>
      </c>
      <c r="C11" s="46">
        <v>3238</v>
      </c>
      <c r="D11" s="46">
        <v>3372</v>
      </c>
      <c r="E11" s="46">
        <v>2871</v>
      </c>
      <c r="F11" s="102">
        <f t="shared" si="0"/>
        <v>2.3023336816440265</v>
      </c>
      <c r="G11" s="1011"/>
      <c r="H11" s="20"/>
    </row>
    <row r="12" spans="1:8" ht="23.4" customHeight="1">
      <c r="A12" s="48" t="s">
        <v>93</v>
      </c>
      <c r="B12" s="1013">
        <v>6412</v>
      </c>
      <c r="C12" s="46">
        <v>3142</v>
      </c>
      <c r="D12" s="46">
        <v>3270</v>
      </c>
      <c r="E12" s="46">
        <v>2826</v>
      </c>
      <c r="F12" s="102">
        <f t="shared" si="0"/>
        <v>2.2689313517338996</v>
      </c>
      <c r="G12" s="1011"/>
      <c r="H12" s="20"/>
    </row>
    <row r="13" spans="1:8" ht="23.4" customHeight="1">
      <c r="A13" s="48" t="s">
        <v>94</v>
      </c>
      <c r="B13" s="1013">
        <v>6172</v>
      </c>
      <c r="C13" s="46">
        <v>3023</v>
      </c>
      <c r="D13" s="46">
        <v>3149</v>
      </c>
      <c r="E13" s="46">
        <v>2764</v>
      </c>
      <c r="F13" s="102">
        <f t="shared" si="0"/>
        <v>2.2329956584659914</v>
      </c>
      <c r="G13" s="1011"/>
      <c r="H13" s="20"/>
    </row>
    <row r="14" spans="1:8" ht="23.4" customHeight="1" thickBot="1">
      <c r="A14" s="603" t="s">
        <v>95</v>
      </c>
      <c r="B14" s="1014">
        <v>6030</v>
      </c>
      <c r="C14" s="604">
        <v>2947</v>
      </c>
      <c r="D14" s="605">
        <v>3083</v>
      </c>
      <c r="E14" s="605">
        <v>2726</v>
      </c>
      <c r="F14" s="1015">
        <f>SUM(B14/E14)</f>
        <v>2.2120322817314748</v>
      </c>
      <c r="G14" s="1012"/>
      <c r="H14" s="20"/>
    </row>
    <row r="15" spans="1:8" ht="23.4" customHeight="1">
      <c r="A15" s="20"/>
      <c r="B15" s="49"/>
      <c r="C15" s="49"/>
      <c r="E15" s="1016"/>
      <c r="F15" s="1010" t="s">
        <v>97</v>
      </c>
      <c r="G15" s="1017"/>
      <c r="H15" s="20"/>
    </row>
    <row r="16" spans="1:8" ht="23.4" customHeight="1">
      <c r="A16" s="20"/>
      <c r="B16" s="20"/>
      <c r="C16" s="20"/>
      <c r="D16" s="20"/>
      <c r="E16" s="20"/>
      <c r="F16" s="20"/>
      <c r="G16" s="20"/>
      <c r="H16" s="20"/>
    </row>
    <row r="17" spans="1:8" ht="23.4" customHeight="1">
      <c r="A17" s="20"/>
      <c r="B17" s="20"/>
      <c r="C17" s="20"/>
      <c r="D17" s="20"/>
      <c r="E17" s="20"/>
      <c r="F17" s="20"/>
      <c r="G17" s="20"/>
      <c r="H17" s="20"/>
    </row>
    <row r="18" spans="1:8" ht="23.4" customHeight="1" thickBot="1">
      <c r="A18" s="20" t="s">
        <v>98</v>
      </c>
      <c r="B18" s="20"/>
      <c r="C18" s="20"/>
      <c r="D18" s="20"/>
      <c r="E18" s="20"/>
      <c r="F18" s="20"/>
      <c r="G18" s="20"/>
      <c r="H18" s="20" t="s">
        <v>113</v>
      </c>
    </row>
    <row r="19" spans="1:8" ht="23.4" customHeight="1">
      <c r="A19" s="1097"/>
      <c r="B19" s="1090" t="s">
        <v>99</v>
      </c>
      <c r="C19" s="1056"/>
      <c r="D19" s="1056"/>
      <c r="E19" s="1056" t="s">
        <v>1307</v>
      </c>
      <c r="F19" s="1056"/>
      <c r="G19" s="1056"/>
      <c r="H19" s="1099" t="s">
        <v>100</v>
      </c>
    </row>
    <row r="20" spans="1:8" ht="23.4" customHeight="1" thickBot="1">
      <c r="A20" s="1098"/>
      <c r="B20" s="690" t="s">
        <v>101</v>
      </c>
      <c r="C20" s="676" t="s">
        <v>102</v>
      </c>
      <c r="D20" s="676" t="s">
        <v>103</v>
      </c>
      <c r="E20" s="676" t="s">
        <v>104</v>
      </c>
      <c r="F20" s="676" t="s">
        <v>105</v>
      </c>
      <c r="G20" s="676" t="s">
        <v>106</v>
      </c>
      <c r="H20" s="1038"/>
    </row>
    <row r="21" spans="1:8" ht="23.4" customHeight="1" thickTop="1">
      <c r="A21" s="47" t="s">
        <v>107</v>
      </c>
      <c r="B21" s="50">
        <v>20</v>
      </c>
      <c r="C21" s="51">
        <v>159</v>
      </c>
      <c r="D21" s="52">
        <f t="shared" ref="D21:D23" si="2">SUM(B21-C21)</f>
        <v>-139</v>
      </c>
      <c r="E21" s="53">
        <v>206</v>
      </c>
      <c r="F21" s="51">
        <v>250</v>
      </c>
      <c r="G21" s="52">
        <f t="shared" ref="G21:G22" si="3">SUM(E21-F21)</f>
        <v>-44</v>
      </c>
      <c r="H21" s="54">
        <f t="shared" ref="H21:H24" si="4">SUM(D21,G21)</f>
        <v>-183</v>
      </c>
    </row>
    <row r="22" spans="1:8" ht="23.4" customHeight="1">
      <c r="A22" s="47" t="s">
        <v>108</v>
      </c>
      <c r="B22" s="50">
        <v>10</v>
      </c>
      <c r="C22" s="51">
        <v>149</v>
      </c>
      <c r="D22" s="52">
        <f t="shared" si="2"/>
        <v>-139</v>
      </c>
      <c r="E22" s="53">
        <v>152</v>
      </c>
      <c r="F22" s="51">
        <v>212</v>
      </c>
      <c r="G22" s="52">
        <f t="shared" si="3"/>
        <v>-60</v>
      </c>
      <c r="H22" s="54">
        <f>SUM(D22,G22)</f>
        <v>-199</v>
      </c>
    </row>
    <row r="23" spans="1:8" ht="23.4" customHeight="1">
      <c r="A23" s="47" t="s">
        <v>109</v>
      </c>
      <c r="B23" s="50">
        <v>14</v>
      </c>
      <c r="C23" s="51">
        <v>155</v>
      </c>
      <c r="D23" s="52">
        <f t="shared" si="2"/>
        <v>-141</v>
      </c>
      <c r="E23" s="53">
        <v>133</v>
      </c>
      <c r="F23" s="51">
        <v>235</v>
      </c>
      <c r="G23" s="52">
        <f>SUM(E23-F23)</f>
        <v>-102</v>
      </c>
      <c r="H23" s="54">
        <f t="shared" si="4"/>
        <v>-243</v>
      </c>
    </row>
    <row r="24" spans="1:8" ht="23.4" customHeight="1">
      <c r="A24" s="47" t="s">
        <v>110</v>
      </c>
      <c r="B24" s="50">
        <v>20</v>
      </c>
      <c r="C24" s="51">
        <v>147</v>
      </c>
      <c r="D24" s="52">
        <f>SUM(B24-C24)</f>
        <v>-127</v>
      </c>
      <c r="E24" s="53">
        <v>163</v>
      </c>
      <c r="F24" s="51">
        <v>174</v>
      </c>
      <c r="G24" s="52">
        <f>SUM(E24-F24)</f>
        <v>-11</v>
      </c>
      <c r="H24" s="54">
        <f t="shared" si="4"/>
        <v>-138</v>
      </c>
    </row>
    <row r="25" spans="1:8" ht="23.4" customHeight="1" thickBot="1">
      <c r="A25" s="606" t="s">
        <v>111</v>
      </c>
      <c r="B25" s="607">
        <v>11</v>
      </c>
      <c r="C25" s="608">
        <v>159</v>
      </c>
      <c r="D25" s="609">
        <f>SUM(B25-C25)</f>
        <v>-148</v>
      </c>
      <c r="E25" s="610">
        <v>129</v>
      </c>
      <c r="F25" s="608">
        <v>200</v>
      </c>
      <c r="G25" s="609">
        <f>SUM(E25-F25)</f>
        <v>-71</v>
      </c>
      <c r="H25" s="611">
        <f>SUM(D25,G25)</f>
        <v>-219</v>
      </c>
    </row>
    <row r="26" spans="1:8" ht="23.4" customHeight="1">
      <c r="A26" s="56"/>
      <c r="B26" s="57"/>
      <c r="C26" s="57"/>
      <c r="D26" s="57"/>
      <c r="E26" s="57"/>
      <c r="F26" s="57"/>
      <c r="G26" s="57"/>
      <c r="H26" s="44" t="s">
        <v>112</v>
      </c>
    </row>
    <row r="27" spans="1:8">
      <c r="A27" s="20"/>
      <c r="B27" s="20"/>
      <c r="C27" s="20"/>
      <c r="D27" s="20"/>
      <c r="E27" s="20"/>
      <c r="F27" s="20"/>
      <c r="G27" s="20"/>
      <c r="H27" s="20"/>
    </row>
    <row r="28" spans="1:8">
      <c r="A28" s="20"/>
      <c r="B28" s="20"/>
      <c r="C28" s="20"/>
      <c r="D28" s="20"/>
      <c r="E28" s="20"/>
      <c r="F28" s="20"/>
      <c r="G28" s="20"/>
      <c r="H28" s="20"/>
    </row>
    <row r="29" spans="1:8">
      <c r="A29" s="20"/>
      <c r="B29" s="20"/>
      <c r="C29" s="20"/>
      <c r="D29" s="20"/>
      <c r="E29" s="20"/>
      <c r="F29" s="20"/>
      <c r="G29" s="20"/>
      <c r="H29" s="20"/>
    </row>
    <row r="30" spans="1:8">
      <c r="A30" s="20"/>
      <c r="B30" s="20"/>
      <c r="C30" s="20"/>
      <c r="D30" s="20"/>
      <c r="E30" s="20"/>
      <c r="F30" s="20"/>
      <c r="G30" s="20"/>
      <c r="H30" s="20"/>
    </row>
    <row r="31" spans="1:8">
      <c r="A31" s="18"/>
      <c r="B31" s="18"/>
      <c r="C31" s="18"/>
      <c r="D31" s="18"/>
      <c r="E31" s="18"/>
      <c r="F31" s="18"/>
      <c r="G31" s="18"/>
      <c r="H31" s="18"/>
    </row>
    <row r="32" spans="1:8">
      <c r="A32" s="18"/>
      <c r="B32" s="18"/>
      <c r="C32" s="18"/>
      <c r="D32" s="18"/>
      <c r="E32" s="18"/>
      <c r="F32" s="18"/>
      <c r="G32" s="18"/>
      <c r="H32" s="18"/>
    </row>
    <row r="33" spans="1:8">
      <c r="A33" s="18"/>
      <c r="B33" s="18"/>
      <c r="C33" s="18"/>
      <c r="D33" s="18"/>
      <c r="E33" s="18"/>
      <c r="F33" s="18"/>
      <c r="G33" s="18"/>
      <c r="H33" s="18"/>
    </row>
    <row r="34" spans="1:8">
      <c r="A34" s="18"/>
      <c r="B34" s="18"/>
      <c r="C34" s="18"/>
      <c r="D34" s="18"/>
      <c r="E34" s="18"/>
      <c r="F34" s="18"/>
      <c r="G34" s="18"/>
      <c r="H34" s="18"/>
    </row>
    <row r="35" spans="1:8">
      <c r="A35" s="18"/>
      <c r="B35" s="18"/>
      <c r="C35" s="18"/>
      <c r="D35" s="18"/>
      <c r="E35" s="18"/>
      <c r="F35" s="18"/>
      <c r="G35" s="18"/>
      <c r="H35" s="18"/>
    </row>
    <row r="36" spans="1:8">
      <c r="A36" s="18"/>
      <c r="B36" s="18"/>
      <c r="C36" s="18"/>
      <c r="D36" s="18"/>
      <c r="E36" s="18"/>
      <c r="F36" s="18"/>
      <c r="G36" s="18"/>
      <c r="H36" s="18"/>
    </row>
    <row r="37" spans="1:8">
      <c r="A37" s="18"/>
      <c r="B37" s="18"/>
      <c r="C37" s="18"/>
      <c r="D37" s="18"/>
      <c r="E37" s="18"/>
      <c r="F37" s="18"/>
      <c r="G37" s="18"/>
      <c r="H37" s="18"/>
    </row>
    <row r="38" spans="1:8">
      <c r="A38" s="18"/>
      <c r="B38" s="18"/>
      <c r="C38" s="18"/>
      <c r="D38" s="18"/>
      <c r="E38" s="18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</sheetData>
  <mergeCells count="9">
    <mergeCell ref="A19:A20"/>
    <mergeCell ref="B19:D19"/>
    <mergeCell ref="E19:G19"/>
    <mergeCell ref="H19:H20"/>
    <mergeCell ref="A3:A4"/>
    <mergeCell ref="B3:D3"/>
    <mergeCell ref="E3:E4"/>
    <mergeCell ref="F3:F4"/>
    <mergeCell ref="G3:G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8" max="24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CF85-2155-4923-867D-5EC0A58933EA}">
  <sheetPr codeName="Sheet29"/>
  <dimension ref="A1:G28"/>
  <sheetViews>
    <sheetView view="pageLayout" topLeftCell="A21" zoomScale="85" zoomScaleNormal="85" zoomScaleSheetLayoutView="55" zoomScalePageLayoutView="85" workbookViewId="0">
      <selection activeCell="E45" sqref="E45"/>
    </sheetView>
  </sheetViews>
  <sheetFormatPr defaultRowHeight="18"/>
  <cols>
    <col min="3" max="3" width="10.19921875" customWidth="1"/>
    <col min="4" max="7" width="21.796875" customWidth="1"/>
  </cols>
  <sheetData>
    <row r="1" spans="1:7" ht="23.4" customHeight="1" thickBot="1">
      <c r="A1" s="20" t="s">
        <v>955</v>
      </c>
      <c r="B1" s="20"/>
      <c r="C1" s="20"/>
      <c r="D1" s="20"/>
      <c r="E1" s="20"/>
      <c r="F1" s="20"/>
      <c r="G1" s="20"/>
    </row>
    <row r="2" spans="1:7" ht="79.8" customHeight="1" thickBot="1">
      <c r="A2" s="1661"/>
      <c r="B2" s="1662"/>
      <c r="C2" s="1663"/>
      <c r="D2" s="1033" t="s">
        <v>956</v>
      </c>
      <c r="E2" s="963" t="s">
        <v>957</v>
      </c>
      <c r="F2" s="963" t="s">
        <v>958</v>
      </c>
      <c r="G2" s="964" t="s">
        <v>959</v>
      </c>
    </row>
    <row r="3" spans="1:7" ht="23.4" customHeight="1" thickTop="1">
      <c r="A3" s="1664" t="s">
        <v>960</v>
      </c>
      <c r="B3" s="1665"/>
      <c r="C3" s="1666"/>
      <c r="D3" s="646">
        <v>29</v>
      </c>
      <c r="E3" s="647">
        <v>36</v>
      </c>
      <c r="F3" s="647">
        <v>45</v>
      </c>
      <c r="G3" s="858">
        <v>40</v>
      </c>
    </row>
    <row r="4" spans="1:7" ht="23.4" customHeight="1">
      <c r="A4" s="1667" t="s">
        <v>961</v>
      </c>
      <c r="B4" s="1668" t="s">
        <v>962</v>
      </c>
      <c r="C4" s="1669"/>
      <c r="D4" s="648">
        <v>0</v>
      </c>
      <c r="E4" s="649">
        <v>1</v>
      </c>
      <c r="F4" s="649">
        <v>1</v>
      </c>
      <c r="G4" s="855">
        <v>1</v>
      </c>
    </row>
    <row r="5" spans="1:7" ht="23.4" customHeight="1">
      <c r="A5" s="1667"/>
      <c r="B5" s="1668" t="s">
        <v>963</v>
      </c>
      <c r="C5" s="1669"/>
      <c r="D5" s="651">
        <v>0</v>
      </c>
      <c r="E5" s="652">
        <v>4</v>
      </c>
      <c r="F5" s="652">
        <v>3</v>
      </c>
      <c r="G5" s="854">
        <v>1</v>
      </c>
    </row>
    <row r="6" spans="1:7" ht="23.4" customHeight="1">
      <c r="A6" s="1667"/>
      <c r="B6" s="1668" t="s">
        <v>964</v>
      </c>
      <c r="C6" s="1669"/>
      <c r="D6" s="651">
        <v>0</v>
      </c>
      <c r="E6" s="652">
        <v>4</v>
      </c>
      <c r="F6" s="652">
        <v>3</v>
      </c>
      <c r="G6" s="854">
        <v>1</v>
      </c>
    </row>
    <row r="7" spans="1:7" ht="23.4" customHeight="1">
      <c r="A7" s="1667"/>
      <c r="B7" s="1668" t="s">
        <v>965</v>
      </c>
      <c r="C7" s="1669"/>
      <c r="D7" s="651">
        <v>1</v>
      </c>
      <c r="E7" s="652">
        <v>0</v>
      </c>
      <c r="F7" s="652">
        <v>0</v>
      </c>
      <c r="G7" s="856">
        <v>0</v>
      </c>
    </row>
    <row r="8" spans="1:7" ht="23.4" customHeight="1">
      <c r="A8" s="1667"/>
      <c r="B8" s="1668" t="s">
        <v>966</v>
      </c>
      <c r="C8" s="1669"/>
      <c r="D8" s="651">
        <v>0</v>
      </c>
      <c r="E8" s="652">
        <v>65</v>
      </c>
      <c r="F8" s="652">
        <v>66</v>
      </c>
      <c r="G8" s="854">
        <v>60</v>
      </c>
    </row>
    <row r="9" spans="1:7" ht="23.4" customHeight="1">
      <c r="A9" s="1667"/>
      <c r="B9" s="1668" t="s">
        <v>967</v>
      </c>
      <c r="C9" s="1669"/>
      <c r="D9" s="651">
        <v>0</v>
      </c>
      <c r="E9" s="652">
        <v>93</v>
      </c>
      <c r="F9" s="652">
        <v>81</v>
      </c>
      <c r="G9" s="856">
        <v>78</v>
      </c>
    </row>
    <row r="10" spans="1:7" ht="23.4" customHeight="1">
      <c r="A10" s="1667" t="s">
        <v>968</v>
      </c>
      <c r="B10" s="1668" t="s">
        <v>969</v>
      </c>
      <c r="C10" s="1669"/>
      <c r="D10" s="651">
        <v>8</v>
      </c>
      <c r="E10" s="652">
        <v>5</v>
      </c>
      <c r="F10" s="652">
        <v>18</v>
      </c>
      <c r="G10" s="856">
        <v>4</v>
      </c>
    </row>
    <row r="11" spans="1:7" ht="23.4" customHeight="1">
      <c r="A11" s="1667"/>
      <c r="B11" s="1668" t="s">
        <v>970</v>
      </c>
      <c r="C11" s="1669"/>
      <c r="D11" s="651">
        <v>1</v>
      </c>
      <c r="E11" s="652">
        <v>5</v>
      </c>
      <c r="F11" s="652">
        <v>6</v>
      </c>
      <c r="G11" s="856">
        <v>2</v>
      </c>
    </row>
    <row r="12" spans="1:7" ht="23.4" customHeight="1">
      <c r="A12" s="1667"/>
      <c r="B12" s="1668" t="s">
        <v>971</v>
      </c>
      <c r="C12" s="1669"/>
      <c r="D12" s="651">
        <v>0</v>
      </c>
      <c r="E12" s="652">
        <v>9</v>
      </c>
      <c r="F12" s="652">
        <v>5</v>
      </c>
      <c r="G12" s="856">
        <v>0</v>
      </c>
    </row>
    <row r="13" spans="1:7" ht="23.4" customHeight="1" thickBot="1">
      <c r="A13" s="1670"/>
      <c r="B13" s="1671" t="s">
        <v>972</v>
      </c>
      <c r="C13" s="1672"/>
      <c r="D13" s="653">
        <v>5</v>
      </c>
      <c r="E13" s="654">
        <v>5</v>
      </c>
      <c r="F13" s="654">
        <v>3</v>
      </c>
      <c r="G13" s="857">
        <v>3</v>
      </c>
    </row>
    <row r="14" spans="1:7" ht="18.600000000000001" thickBot="1">
      <c r="A14" s="20"/>
      <c r="B14" s="20"/>
      <c r="C14" s="20"/>
      <c r="D14" s="20"/>
      <c r="E14" s="20"/>
      <c r="F14" s="20"/>
      <c r="G14" s="20"/>
    </row>
    <row r="15" spans="1:7" ht="70.2" customHeight="1" thickBot="1">
      <c r="A15" s="1661"/>
      <c r="B15" s="1662"/>
      <c r="C15" s="1663"/>
      <c r="D15" s="963" t="s">
        <v>973</v>
      </c>
      <c r="E15" s="965" t="s">
        <v>1423</v>
      </c>
      <c r="F15" s="851" t="s">
        <v>65</v>
      </c>
      <c r="G15" s="20"/>
    </row>
    <row r="16" spans="1:7" ht="24" customHeight="1" thickTop="1">
      <c r="A16" s="1664" t="s">
        <v>960</v>
      </c>
      <c r="B16" s="1665"/>
      <c r="C16" s="1666"/>
      <c r="D16" s="656">
        <v>48</v>
      </c>
      <c r="E16" s="850">
        <v>55</v>
      </c>
      <c r="F16" s="852">
        <f t="shared" ref="F16:F26" ca="1" si="0">SUM(D3:H3,D16:G16)</f>
        <v>253</v>
      </c>
      <c r="G16" s="20"/>
    </row>
    <row r="17" spans="1:7" ht="24" customHeight="1">
      <c r="A17" s="1667" t="s">
        <v>961</v>
      </c>
      <c r="B17" s="1668" t="s">
        <v>962</v>
      </c>
      <c r="C17" s="1669"/>
      <c r="D17" s="657">
        <v>1</v>
      </c>
      <c r="E17" s="650">
        <v>1</v>
      </c>
      <c r="F17" s="852">
        <f t="shared" ca="1" si="0"/>
        <v>5</v>
      </c>
      <c r="G17" s="20"/>
    </row>
    <row r="18" spans="1:7" ht="24" customHeight="1">
      <c r="A18" s="1667"/>
      <c r="B18" s="1668" t="s">
        <v>963</v>
      </c>
      <c r="C18" s="1669"/>
      <c r="D18" s="658">
        <v>3</v>
      </c>
      <c r="E18" s="650">
        <v>5</v>
      </c>
      <c r="F18" s="852">
        <f t="shared" ca="1" si="0"/>
        <v>16</v>
      </c>
      <c r="G18" s="20"/>
    </row>
    <row r="19" spans="1:7" ht="24" customHeight="1">
      <c r="A19" s="1667"/>
      <c r="B19" s="1668" t="s">
        <v>964</v>
      </c>
      <c r="C19" s="1669"/>
      <c r="D19" s="658">
        <v>3</v>
      </c>
      <c r="E19" s="650">
        <v>5</v>
      </c>
      <c r="F19" s="852">
        <f t="shared" ca="1" si="0"/>
        <v>16</v>
      </c>
      <c r="G19" s="20"/>
    </row>
    <row r="20" spans="1:7" ht="24" customHeight="1">
      <c r="A20" s="1667"/>
      <c r="B20" s="1668" t="s">
        <v>965</v>
      </c>
      <c r="C20" s="1669"/>
      <c r="D20" s="658">
        <v>0</v>
      </c>
      <c r="E20" s="650">
        <v>0</v>
      </c>
      <c r="F20" s="852">
        <f t="shared" ca="1" si="0"/>
        <v>1</v>
      </c>
      <c r="G20" s="20"/>
    </row>
    <row r="21" spans="1:7" ht="24" customHeight="1">
      <c r="A21" s="1667"/>
      <c r="B21" s="1668" t="s">
        <v>966</v>
      </c>
      <c r="C21" s="1669"/>
      <c r="D21" s="658">
        <v>70</v>
      </c>
      <c r="E21" s="650">
        <v>87</v>
      </c>
      <c r="F21" s="852">
        <f t="shared" ca="1" si="0"/>
        <v>348</v>
      </c>
      <c r="G21" s="20"/>
    </row>
    <row r="22" spans="1:7" ht="24" customHeight="1">
      <c r="A22" s="1667"/>
      <c r="B22" s="1668" t="s">
        <v>967</v>
      </c>
      <c r="C22" s="1669"/>
      <c r="D22" s="658">
        <v>80</v>
      </c>
      <c r="E22" s="650">
        <v>146</v>
      </c>
      <c r="F22" s="852">
        <f t="shared" ca="1" si="0"/>
        <v>478</v>
      </c>
      <c r="G22" s="20"/>
    </row>
    <row r="23" spans="1:7" ht="24" customHeight="1">
      <c r="A23" s="1667" t="s">
        <v>968</v>
      </c>
      <c r="B23" s="1668" t="s">
        <v>969</v>
      </c>
      <c r="C23" s="1669"/>
      <c r="D23" s="658">
        <v>6</v>
      </c>
      <c r="E23" s="650">
        <v>13</v>
      </c>
      <c r="F23" s="852">
        <f t="shared" ca="1" si="0"/>
        <v>54</v>
      </c>
      <c r="G23" s="20"/>
    </row>
    <row r="24" spans="1:7" ht="24" customHeight="1">
      <c r="A24" s="1667"/>
      <c r="B24" s="1668" t="s">
        <v>970</v>
      </c>
      <c r="C24" s="1669"/>
      <c r="D24" s="658">
        <v>4</v>
      </c>
      <c r="E24" s="650">
        <v>8</v>
      </c>
      <c r="F24" s="852">
        <f t="shared" ca="1" si="0"/>
        <v>26</v>
      </c>
      <c r="G24" s="20"/>
    </row>
    <row r="25" spans="1:7" ht="24" customHeight="1">
      <c r="A25" s="1667"/>
      <c r="B25" s="1668" t="s">
        <v>971</v>
      </c>
      <c r="C25" s="1669"/>
      <c r="D25" s="658">
        <v>1</v>
      </c>
      <c r="E25" s="650">
        <v>5</v>
      </c>
      <c r="F25" s="852">
        <f t="shared" ca="1" si="0"/>
        <v>20</v>
      </c>
      <c r="G25" s="20"/>
    </row>
    <row r="26" spans="1:7" ht="24" customHeight="1" thickBot="1">
      <c r="A26" s="1670"/>
      <c r="B26" s="1671" t="s">
        <v>972</v>
      </c>
      <c r="C26" s="1672"/>
      <c r="D26" s="608">
        <v>1</v>
      </c>
      <c r="E26" s="655">
        <v>5</v>
      </c>
      <c r="F26" s="853">
        <f t="shared" ca="1" si="0"/>
        <v>22</v>
      </c>
      <c r="G26" s="20"/>
    </row>
    <row r="27" spans="1:7">
      <c r="A27" s="20"/>
      <c r="B27" s="20"/>
      <c r="C27" s="20"/>
      <c r="D27" s="20"/>
      <c r="E27" s="20"/>
      <c r="F27" s="248" t="s">
        <v>974</v>
      </c>
      <c r="G27" s="20"/>
    </row>
    <row r="28" spans="1:7">
      <c r="A28" s="20"/>
      <c r="B28" s="20"/>
      <c r="C28" s="20"/>
      <c r="D28" s="20"/>
      <c r="E28" s="20"/>
      <c r="F28" s="20"/>
      <c r="G28" s="20"/>
    </row>
  </sheetData>
  <mergeCells count="28">
    <mergeCell ref="A23:A26"/>
    <mergeCell ref="B23:C23"/>
    <mergeCell ref="B24:C24"/>
    <mergeCell ref="B25:C25"/>
    <mergeCell ref="B26:C26"/>
    <mergeCell ref="A16:C16"/>
    <mergeCell ref="A17:A22"/>
    <mergeCell ref="B17:C17"/>
    <mergeCell ref="B18:C18"/>
    <mergeCell ref="B19:C19"/>
    <mergeCell ref="B20:C20"/>
    <mergeCell ref="B21:C21"/>
    <mergeCell ref="B22:C22"/>
    <mergeCell ref="A15:C15"/>
    <mergeCell ref="A2:C2"/>
    <mergeCell ref="A3:C3"/>
    <mergeCell ref="A4:A9"/>
    <mergeCell ref="B4:C4"/>
    <mergeCell ref="B5:C5"/>
    <mergeCell ref="B6:C6"/>
    <mergeCell ref="B7:C7"/>
    <mergeCell ref="B8:C8"/>
    <mergeCell ref="B9:C9"/>
    <mergeCell ref="A10:A13"/>
    <mergeCell ref="B10:C10"/>
    <mergeCell ref="B11:C11"/>
    <mergeCell ref="B12:C12"/>
    <mergeCell ref="B13:C13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A46E2-A373-4677-99D3-5C50DF8C0CE5}">
  <sheetPr codeName="Sheet30"/>
  <dimension ref="A1:J44"/>
  <sheetViews>
    <sheetView view="pageLayout" topLeftCell="A30" zoomScale="85" zoomScaleNormal="100" zoomScaleSheetLayoutView="100" zoomScalePageLayoutView="85" workbookViewId="0">
      <selection activeCell="E45" sqref="E45"/>
    </sheetView>
  </sheetViews>
  <sheetFormatPr defaultRowHeight="18"/>
  <cols>
    <col min="1" max="9" width="13.09765625" customWidth="1"/>
  </cols>
  <sheetData>
    <row r="1" spans="1:10" ht="23.4" customHeight="1">
      <c r="A1" s="19" t="s">
        <v>904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3.4" customHeight="1" thickBot="1">
      <c r="A2" s="20" t="s">
        <v>905</v>
      </c>
      <c r="B2" s="20"/>
      <c r="C2" s="20"/>
      <c r="D2" s="20"/>
      <c r="E2" s="20"/>
      <c r="F2" s="20"/>
      <c r="G2" s="20"/>
      <c r="H2" s="20"/>
      <c r="I2" s="248" t="s">
        <v>916</v>
      </c>
      <c r="J2" s="20"/>
    </row>
    <row r="3" spans="1:10" ht="23.4" customHeight="1">
      <c r="A3" s="1680" t="s">
        <v>906</v>
      </c>
      <c r="B3" s="1682" t="s">
        <v>907</v>
      </c>
      <c r="C3" s="1682" t="s">
        <v>908</v>
      </c>
      <c r="D3" s="1682" t="s">
        <v>909</v>
      </c>
      <c r="E3" s="1370" t="s">
        <v>910</v>
      </c>
      <c r="F3" s="1370"/>
      <c r="G3" s="1370"/>
      <c r="H3" s="1682" t="s">
        <v>911</v>
      </c>
      <c r="I3" s="1589" t="s">
        <v>912</v>
      </c>
      <c r="J3" s="20"/>
    </row>
    <row r="4" spans="1:10" ht="23.4" customHeight="1" thickBot="1">
      <c r="A4" s="1681"/>
      <c r="B4" s="1683"/>
      <c r="C4" s="1683"/>
      <c r="D4" s="1683"/>
      <c r="E4" s="493" t="s">
        <v>913</v>
      </c>
      <c r="F4" s="147" t="s">
        <v>914</v>
      </c>
      <c r="G4" s="966" t="s">
        <v>915</v>
      </c>
      <c r="H4" s="1683"/>
      <c r="I4" s="1592"/>
      <c r="J4" s="20"/>
    </row>
    <row r="5" spans="1:10" ht="23.4" customHeight="1" thickTop="1" thickBot="1">
      <c r="A5" s="967">
        <v>199143.5</v>
      </c>
      <c r="B5" s="968">
        <v>9631.7999999999993</v>
      </c>
      <c r="C5" s="968">
        <v>3627.1</v>
      </c>
      <c r="D5" s="968">
        <v>185884.6</v>
      </c>
      <c r="E5" s="968">
        <v>183029.7</v>
      </c>
      <c r="F5" s="968">
        <v>2003.3</v>
      </c>
      <c r="G5" s="968">
        <v>851.6</v>
      </c>
      <c r="H5" s="968">
        <v>153414.5</v>
      </c>
      <c r="I5" s="884">
        <v>82.5</v>
      </c>
      <c r="J5" s="20"/>
    </row>
    <row r="6" spans="1:10" ht="23.4" customHeight="1">
      <c r="A6" s="20"/>
      <c r="B6" s="20"/>
      <c r="C6" s="20"/>
      <c r="D6" s="20"/>
      <c r="E6" s="20"/>
      <c r="F6" s="20"/>
      <c r="G6" s="20"/>
      <c r="H6" s="20"/>
      <c r="I6" s="248" t="s">
        <v>917</v>
      </c>
      <c r="J6" s="20"/>
    </row>
    <row r="7" spans="1:10" ht="23.4" customHeight="1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3.4" customHeight="1" thickBot="1">
      <c r="A8" s="20" t="s">
        <v>918</v>
      </c>
      <c r="B8" s="20"/>
      <c r="C8" s="20"/>
      <c r="D8" s="20"/>
      <c r="E8" s="20"/>
      <c r="F8" s="20"/>
      <c r="G8" s="248" t="s">
        <v>934</v>
      </c>
      <c r="H8" s="20"/>
      <c r="I8" s="20"/>
      <c r="J8" s="20"/>
    </row>
    <row r="9" spans="1:10" ht="23.4" customHeight="1">
      <c r="A9" s="1673"/>
      <c r="B9" s="1674"/>
      <c r="C9" s="1677" t="s">
        <v>65</v>
      </c>
      <c r="D9" s="1363" t="s">
        <v>919</v>
      </c>
      <c r="E9" s="1364"/>
      <c r="F9" s="1364"/>
      <c r="G9" s="1365" t="s">
        <v>920</v>
      </c>
      <c r="H9" s="20"/>
      <c r="I9" s="20"/>
      <c r="J9" s="20"/>
    </row>
    <row r="10" spans="1:10" ht="23.4" customHeight="1" thickBot="1">
      <c r="A10" s="1675"/>
      <c r="B10" s="1676"/>
      <c r="C10" s="1678"/>
      <c r="D10" s="493" t="s">
        <v>158</v>
      </c>
      <c r="E10" s="147" t="s">
        <v>921</v>
      </c>
      <c r="F10" s="147" t="s">
        <v>922</v>
      </c>
      <c r="G10" s="1679"/>
      <c r="H10" s="20"/>
      <c r="I10" s="20"/>
      <c r="J10" s="20"/>
    </row>
    <row r="11" spans="1:10" ht="23.4" customHeight="1" thickTop="1">
      <c r="A11" s="1533" t="s">
        <v>923</v>
      </c>
      <c r="B11" s="1534"/>
      <c r="C11" s="969">
        <f t="shared" ref="C11:C19" si="0">SUM(D11,G11)</f>
        <v>388.5</v>
      </c>
      <c r="D11" s="943">
        <f>SUM(E11:F11)</f>
        <v>384.6</v>
      </c>
      <c r="E11" s="944">
        <v>382.5</v>
      </c>
      <c r="F11" s="944">
        <v>2.1</v>
      </c>
      <c r="G11" s="945">
        <v>3.9</v>
      </c>
      <c r="H11" s="20"/>
      <c r="I11" s="20"/>
      <c r="J11" s="20"/>
    </row>
    <row r="12" spans="1:10" ht="23.4" customHeight="1">
      <c r="A12" s="1529" t="s">
        <v>924</v>
      </c>
      <c r="B12" s="1530"/>
      <c r="C12" s="970">
        <f t="shared" si="0"/>
        <v>2718.7999999999997</v>
      </c>
      <c r="D12" s="943">
        <f t="shared" ref="D12:D19" si="1">SUM(E12:F12)</f>
        <v>2693.7</v>
      </c>
      <c r="E12" s="948">
        <v>2679.2</v>
      </c>
      <c r="F12" s="948">
        <v>14.5</v>
      </c>
      <c r="G12" s="949">
        <v>25.1</v>
      </c>
      <c r="H12" s="20"/>
      <c r="I12" s="20"/>
      <c r="J12" s="20"/>
    </row>
    <row r="13" spans="1:10" ht="23.4" customHeight="1">
      <c r="A13" s="1529" t="s">
        <v>925</v>
      </c>
      <c r="B13" s="1530"/>
      <c r="C13" s="970">
        <f t="shared" si="0"/>
        <v>4843.3999999999996</v>
      </c>
      <c r="D13" s="943">
        <f t="shared" si="1"/>
        <v>4733.2</v>
      </c>
      <c r="E13" s="948">
        <v>3993.7</v>
      </c>
      <c r="F13" s="948">
        <v>739.5</v>
      </c>
      <c r="G13" s="949">
        <v>110.2</v>
      </c>
      <c r="H13" s="20"/>
      <c r="I13" s="20"/>
      <c r="J13" s="20"/>
    </row>
    <row r="14" spans="1:10" ht="23.4" customHeight="1">
      <c r="A14" s="1529" t="s">
        <v>926</v>
      </c>
      <c r="B14" s="1530"/>
      <c r="C14" s="970">
        <f t="shared" si="0"/>
        <v>11612.3</v>
      </c>
      <c r="D14" s="943">
        <f t="shared" si="1"/>
        <v>11435.9</v>
      </c>
      <c r="E14" s="948">
        <v>11338</v>
      </c>
      <c r="F14" s="948">
        <v>97.9</v>
      </c>
      <c r="G14" s="949">
        <v>176.4</v>
      </c>
      <c r="H14" s="20"/>
      <c r="I14" s="20"/>
      <c r="J14" s="20"/>
    </row>
    <row r="15" spans="1:10" ht="23.4" customHeight="1">
      <c r="A15" s="1529" t="s">
        <v>927</v>
      </c>
      <c r="B15" s="1530"/>
      <c r="C15" s="970">
        <f t="shared" si="0"/>
        <v>16519.599999999999</v>
      </c>
      <c r="D15" s="943">
        <f t="shared" si="1"/>
        <v>16359</v>
      </c>
      <c r="E15" s="948">
        <v>16072.1</v>
      </c>
      <c r="F15" s="948">
        <v>286.89999999999998</v>
      </c>
      <c r="G15" s="949">
        <v>160.6</v>
      </c>
      <c r="H15" s="20"/>
      <c r="I15" s="20"/>
      <c r="J15" s="20"/>
    </row>
    <row r="16" spans="1:10" ht="23.4" customHeight="1">
      <c r="A16" s="1529" t="s">
        <v>928</v>
      </c>
      <c r="B16" s="1530"/>
      <c r="C16" s="970">
        <f t="shared" si="0"/>
        <v>34268.5</v>
      </c>
      <c r="D16" s="943">
        <f t="shared" si="1"/>
        <v>33224.5</v>
      </c>
      <c r="E16" s="948">
        <v>31900</v>
      </c>
      <c r="F16" s="948">
        <v>1324.5</v>
      </c>
      <c r="G16" s="949">
        <v>1044</v>
      </c>
      <c r="H16" s="20"/>
      <c r="I16" s="20"/>
      <c r="J16" s="20"/>
    </row>
    <row r="17" spans="1:10" ht="23.4" customHeight="1">
      <c r="A17" s="1529" t="s">
        <v>929</v>
      </c>
      <c r="B17" s="1530"/>
      <c r="C17" s="970">
        <f t="shared" si="0"/>
        <v>67578.5</v>
      </c>
      <c r="D17" s="943">
        <f t="shared" si="1"/>
        <v>63749.5</v>
      </c>
      <c r="E17" s="948">
        <v>58744.1</v>
      </c>
      <c r="F17" s="948">
        <v>5005.3999999999996</v>
      </c>
      <c r="G17" s="949">
        <v>3829</v>
      </c>
      <c r="H17" s="20"/>
      <c r="I17" s="20"/>
      <c r="J17" s="20"/>
    </row>
    <row r="18" spans="1:10" ht="23.4" customHeight="1">
      <c r="A18" s="1529" t="s">
        <v>930</v>
      </c>
      <c r="B18" s="1530"/>
      <c r="C18" s="970">
        <f t="shared" si="0"/>
        <v>25113.199999999997</v>
      </c>
      <c r="D18" s="943">
        <f t="shared" si="1"/>
        <v>18056.599999999999</v>
      </c>
      <c r="E18" s="948">
        <v>14657.5</v>
      </c>
      <c r="F18" s="948">
        <v>3399.1</v>
      </c>
      <c r="G18" s="949">
        <v>7056.6</v>
      </c>
      <c r="H18" s="20"/>
      <c r="I18" s="20"/>
      <c r="J18" s="20"/>
    </row>
    <row r="19" spans="1:10" ht="23.4" customHeight="1">
      <c r="A19" s="1529" t="s">
        <v>931</v>
      </c>
      <c r="B19" s="1530"/>
      <c r="C19" s="970">
        <f t="shared" si="0"/>
        <v>9635.7000000000007</v>
      </c>
      <c r="D19" s="943">
        <f t="shared" si="1"/>
        <v>1000.2</v>
      </c>
      <c r="E19" s="948">
        <v>401.7</v>
      </c>
      <c r="F19" s="948">
        <v>598.5</v>
      </c>
      <c r="G19" s="949">
        <v>8635.5</v>
      </c>
      <c r="H19" s="20"/>
      <c r="I19" s="20"/>
      <c r="J19" s="20"/>
    </row>
    <row r="20" spans="1:10" ht="23.4" customHeight="1">
      <c r="A20" s="1529" t="s">
        <v>932</v>
      </c>
      <c r="B20" s="1530"/>
      <c r="C20" s="970">
        <f>SUM(C11:C19)</f>
        <v>172678.5</v>
      </c>
      <c r="D20" s="947">
        <f>SUM(D11:D19)</f>
        <v>151637.20000000001</v>
      </c>
      <c r="E20" s="948">
        <f>SUM(E11:E19)</f>
        <v>140168.80000000002</v>
      </c>
      <c r="F20" s="948">
        <f>SUM(F11:F19)</f>
        <v>11468.4</v>
      </c>
      <c r="G20" s="949">
        <f>SUM(G11:G19)</f>
        <v>21041.3</v>
      </c>
      <c r="H20" s="20"/>
      <c r="I20" s="20"/>
      <c r="J20" s="20"/>
    </row>
    <row r="21" spans="1:10" ht="23.4" customHeight="1">
      <c r="A21" s="1529" t="s">
        <v>933</v>
      </c>
      <c r="B21" s="1530"/>
      <c r="C21" s="970">
        <f>SUM(D21,G21)</f>
        <v>11202.800000000001</v>
      </c>
      <c r="D21" s="947">
        <f>SUM(E21:F21)</f>
        <v>51.599999999999994</v>
      </c>
      <c r="E21" s="948">
        <v>20.7</v>
      </c>
      <c r="F21" s="948">
        <v>30.9</v>
      </c>
      <c r="G21" s="949">
        <v>11151.2</v>
      </c>
      <c r="H21" s="20"/>
      <c r="I21" s="20"/>
      <c r="J21" s="20"/>
    </row>
    <row r="22" spans="1:10" ht="23.4" customHeight="1" thickBot="1">
      <c r="A22" s="1531" t="s">
        <v>65</v>
      </c>
      <c r="B22" s="1532"/>
      <c r="C22" s="971">
        <f>SUM(C20:C21)</f>
        <v>183881.3</v>
      </c>
      <c r="D22" s="950">
        <f>SUM(D20:D21)</f>
        <v>151688.80000000002</v>
      </c>
      <c r="E22" s="951">
        <f>SUM(E20:E21)</f>
        <v>140189.50000000003</v>
      </c>
      <c r="F22" s="951">
        <f>SUM(F20:F21)</f>
        <v>11499.3</v>
      </c>
      <c r="G22" s="952">
        <f>SUM(G20:G21)</f>
        <v>32192.5</v>
      </c>
      <c r="H22" s="20"/>
      <c r="I22" s="20"/>
      <c r="J22" s="20"/>
    </row>
    <row r="23" spans="1:10" ht="23.4" customHeight="1">
      <c r="A23" s="20"/>
      <c r="B23" s="20"/>
      <c r="C23" s="20"/>
      <c r="D23" s="20"/>
      <c r="E23" s="20"/>
      <c r="F23" s="20"/>
      <c r="G23" s="248" t="s">
        <v>935</v>
      </c>
      <c r="H23" s="20"/>
      <c r="I23" s="20"/>
      <c r="J23" s="20"/>
    </row>
    <row r="24" spans="1:10" ht="16.8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23.4" customHeight="1" thickBot="1">
      <c r="A25" s="20" t="s">
        <v>936</v>
      </c>
      <c r="B25" s="20"/>
      <c r="C25" s="20"/>
      <c r="D25" s="20"/>
      <c r="E25" s="20"/>
      <c r="F25" s="248" t="s">
        <v>939</v>
      </c>
      <c r="G25" s="20"/>
      <c r="H25" s="20"/>
      <c r="I25" s="20"/>
      <c r="J25" s="20"/>
    </row>
    <row r="26" spans="1:10" ht="23.4" customHeight="1" thickBot="1">
      <c r="A26" s="1684" t="s">
        <v>937</v>
      </c>
      <c r="B26" s="1685"/>
      <c r="C26" s="1685" t="s">
        <v>919</v>
      </c>
      <c r="D26" s="1685"/>
      <c r="E26" s="1685" t="s">
        <v>938</v>
      </c>
      <c r="F26" s="1686"/>
      <c r="G26" s="20"/>
      <c r="H26" s="20"/>
      <c r="I26" s="20"/>
      <c r="J26" s="20"/>
    </row>
    <row r="27" spans="1:10" ht="23.4" customHeight="1" thickTop="1" thickBot="1">
      <c r="A27" s="1687">
        <v>34897</v>
      </c>
      <c r="B27" s="1688"/>
      <c r="C27" s="1688">
        <v>32826</v>
      </c>
      <c r="D27" s="1688"/>
      <c r="E27" s="1689">
        <f>ROUND((C27/A27)*100,1)</f>
        <v>94.1</v>
      </c>
      <c r="F27" s="1690"/>
      <c r="G27" s="20"/>
      <c r="H27" s="20"/>
      <c r="I27" s="20"/>
      <c r="J27" s="20"/>
    </row>
    <row r="28" spans="1:10" ht="23.4" customHeight="1">
      <c r="A28" s="20"/>
      <c r="B28" s="20"/>
      <c r="C28" s="20"/>
      <c r="D28" s="20"/>
      <c r="E28" s="20"/>
      <c r="F28" s="248" t="s">
        <v>940</v>
      </c>
      <c r="G28" s="20"/>
      <c r="H28" s="20"/>
      <c r="I28" s="20"/>
      <c r="J28" s="20"/>
    </row>
    <row r="29" spans="1:10" ht="14.4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 ht="23.4" customHeight="1" thickBot="1">
      <c r="A30" s="20" t="s">
        <v>941</v>
      </c>
      <c r="B30" s="20"/>
      <c r="C30" s="20"/>
      <c r="D30" s="20"/>
      <c r="E30" s="20"/>
      <c r="F30" s="248" t="s">
        <v>939</v>
      </c>
      <c r="G30" s="20"/>
      <c r="H30" s="20"/>
      <c r="I30" s="20"/>
      <c r="J30" s="20"/>
    </row>
    <row r="31" spans="1:10" ht="23.4" customHeight="1" thickBot="1">
      <c r="A31" s="1684" t="s">
        <v>937</v>
      </c>
      <c r="B31" s="1685"/>
      <c r="C31" s="1685" t="s">
        <v>919</v>
      </c>
      <c r="D31" s="1685"/>
      <c r="E31" s="1685" t="s">
        <v>938</v>
      </c>
      <c r="F31" s="1686"/>
      <c r="G31" s="20"/>
      <c r="H31" s="20"/>
      <c r="I31" s="20"/>
      <c r="J31" s="20"/>
    </row>
    <row r="32" spans="1:10" ht="23.4" customHeight="1" thickTop="1" thickBot="1">
      <c r="A32" s="1687">
        <v>225877</v>
      </c>
      <c r="B32" s="1688"/>
      <c r="C32" s="1688">
        <v>84233</v>
      </c>
      <c r="D32" s="1688"/>
      <c r="E32" s="1689">
        <f>ROUND((C32/A32)*100,1)</f>
        <v>37.299999999999997</v>
      </c>
      <c r="F32" s="1690"/>
      <c r="G32" s="20"/>
      <c r="H32" s="20"/>
      <c r="I32" s="20"/>
      <c r="J32" s="20"/>
    </row>
    <row r="33" spans="1:10" ht="23.4" customHeight="1">
      <c r="A33" s="20"/>
      <c r="B33" s="20"/>
      <c r="C33" s="20"/>
      <c r="D33" s="20"/>
      <c r="E33" s="20"/>
      <c r="F33" s="248" t="s">
        <v>942</v>
      </c>
      <c r="G33" s="20"/>
      <c r="H33" s="20"/>
      <c r="I33" s="20"/>
      <c r="J33" s="20"/>
    </row>
    <row r="34" spans="1:10" ht="13.8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23.4" customHeight="1" thickBot="1">
      <c r="A35" s="20" t="s">
        <v>943</v>
      </c>
      <c r="B35" s="20"/>
      <c r="C35" s="20"/>
      <c r="D35" s="20"/>
      <c r="E35" s="20"/>
      <c r="F35" s="20"/>
      <c r="G35" s="20"/>
      <c r="H35" s="248" t="s">
        <v>934</v>
      </c>
      <c r="I35" s="20"/>
      <c r="J35" s="20"/>
    </row>
    <row r="36" spans="1:10" ht="23.4" customHeight="1">
      <c r="A36" s="1673"/>
      <c r="B36" s="1674"/>
      <c r="C36" s="1363" t="s">
        <v>944</v>
      </c>
      <c r="D36" s="1370" t="s">
        <v>937</v>
      </c>
      <c r="E36" s="1364" t="s">
        <v>945</v>
      </c>
      <c r="F36" s="1364"/>
      <c r="G36" s="1363" t="s">
        <v>946</v>
      </c>
      <c r="H36" s="1365"/>
      <c r="I36" s="20"/>
      <c r="J36" s="20"/>
    </row>
    <row r="37" spans="1:10" ht="23.4" customHeight="1" thickBot="1">
      <c r="A37" s="1691"/>
      <c r="B37" s="1692"/>
      <c r="C37" s="1385"/>
      <c r="D37" s="1693"/>
      <c r="E37" s="147" t="s">
        <v>947</v>
      </c>
      <c r="F37" s="147" t="s">
        <v>948</v>
      </c>
      <c r="G37" s="493" t="s">
        <v>947</v>
      </c>
      <c r="H37" s="148" t="s">
        <v>948</v>
      </c>
      <c r="I37" s="20"/>
      <c r="J37" s="20"/>
    </row>
    <row r="38" spans="1:10" ht="23.4" customHeight="1" thickTop="1">
      <c r="A38" s="1694" t="s">
        <v>949</v>
      </c>
      <c r="B38" s="1695"/>
      <c r="C38" s="622">
        <v>36279</v>
      </c>
      <c r="D38" s="783">
        <v>32799</v>
      </c>
      <c r="E38" s="776">
        <v>38</v>
      </c>
      <c r="F38" s="776">
        <v>2314</v>
      </c>
      <c r="G38" s="622">
        <v>4</v>
      </c>
      <c r="H38" s="777">
        <v>1165</v>
      </c>
      <c r="I38" s="20"/>
      <c r="J38" s="20"/>
    </row>
    <row r="39" spans="1:10" ht="23.4" customHeight="1">
      <c r="A39" s="1529" t="s">
        <v>950</v>
      </c>
      <c r="B39" s="1530"/>
      <c r="C39" s="784">
        <v>5730</v>
      </c>
      <c r="D39" s="782">
        <v>5676</v>
      </c>
      <c r="E39" s="778">
        <v>4</v>
      </c>
      <c r="F39" s="778">
        <v>55</v>
      </c>
      <c r="G39" s="784"/>
      <c r="H39" s="779"/>
      <c r="I39" s="20"/>
      <c r="J39" s="20"/>
    </row>
    <row r="40" spans="1:10" ht="23.4" customHeight="1">
      <c r="A40" s="1529" t="s">
        <v>951</v>
      </c>
      <c r="B40" s="1530"/>
      <c r="C40" s="784">
        <v>35906</v>
      </c>
      <c r="D40" s="782">
        <v>32395</v>
      </c>
      <c r="E40" s="778">
        <v>28</v>
      </c>
      <c r="F40" s="778">
        <v>1511</v>
      </c>
      <c r="G40" s="784">
        <v>4</v>
      </c>
      <c r="H40" s="779">
        <v>2000</v>
      </c>
      <c r="I40" s="20"/>
      <c r="J40" s="20"/>
    </row>
    <row r="41" spans="1:10" ht="23.4" customHeight="1">
      <c r="A41" s="1529" t="s">
        <v>952</v>
      </c>
      <c r="B41" s="1530"/>
      <c r="C41" s="784">
        <v>7626</v>
      </c>
      <c r="D41" s="782">
        <v>5065</v>
      </c>
      <c r="E41" s="778">
        <v>14</v>
      </c>
      <c r="F41" s="778">
        <v>792</v>
      </c>
      <c r="G41" s="784">
        <v>7</v>
      </c>
      <c r="H41" s="779">
        <v>1768</v>
      </c>
      <c r="I41" s="20"/>
      <c r="J41" s="20"/>
    </row>
    <row r="42" spans="1:10" ht="23.4" customHeight="1">
      <c r="A42" s="1529" t="s">
        <v>953</v>
      </c>
      <c r="B42" s="1530"/>
      <c r="C42" s="784">
        <v>4532</v>
      </c>
      <c r="D42" s="782">
        <v>4249</v>
      </c>
      <c r="E42" s="778">
        <v>4</v>
      </c>
      <c r="F42" s="778">
        <v>283</v>
      </c>
      <c r="G42" s="784"/>
      <c r="H42" s="779"/>
      <c r="I42" s="20"/>
      <c r="J42" s="20"/>
    </row>
    <row r="43" spans="1:10" ht="23.4" customHeight="1" thickBot="1">
      <c r="A43" s="1531" t="s">
        <v>65</v>
      </c>
      <c r="B43" s="1532"/>
      <c r="C43" s="773">
        <f>SUM(C38:C42)</f>
        <v>90073</v>
      </c>
      <c r="D43" s="972">
        <f t="shared" ref="D43:H43" si="2">SUM(D38:D42)</f>
        <v>80184</v>
      </c>
      <c r="E43" s="774">
        <f t="shared" si="2"/>
        <v>88</v>
      </c>
      <c r="F43" s="774">
        <f t="shared" si="2"/>
        <v>4955</v>
      </c>
      <c r="G43" s="773">
        <f t="shared" si="2"/>
        <v>15</v>
      </c>
      <c r="H43" s="775">
        <f t="shared" si="2"/>
        <v>4933</v>
      </c>
      <c r="I43" s="20"/>
      <c r="J43" s="20"/>
    </row>
    <row r="44" spans="1:10" ht="23.4" customHeight="1">
      <c r="A44" s="20"/>
      <c r="B44" s="20"/>
      <c r="C44" s="20"/>
      <c r="D44" s="20"/>
      <c r="E44" s="20"/>
      <c r="F44" s="20"/>
      <c r="G44" s="20"/>
      <c r="H44" s="248" t="s">
        <v>954</v>
      </c>
      <c r="I44" s="20"/>
      <c r="J44" s="20"/>
    </row>
  </sheetData>
  <mergeCells count="46">
    <mergeCell ref="A43:B43"/>
    <mergeCell ref="G36:H36"/>
    <mergeCell ref="A38:B38"/>
    <mergeCell ref="A39:B39"/>
    <mergeCell ref="A40:B40"/>
    <mergeCell ref="A41:B41"/>
    <mergeCell ref="A42:B42"/>
    <mergeCell ref="A32:B32"/>
    <mergeCell ref="C32:D32"/>
    <mergeCell ref="E32:F32"/>
    <mergeCell ref="A36:B37"/>
    <mergeCell ref="C36:C37"/>
    <mergeCell ref="D36:D37"/>
    <mergeCell ref="E36:F36"/>
    <mergeCell ref="A15:B15"/>
    <mergeCell ref="A16:B16"/>
    <mergeCell ref="A31:B31"/>
    <mergeCell ref="C31:D31"/>
    <mergeCell ref="E31:F31"/>
    <mergeCell ref="A18:B18"/>
    <mergeCell ref="A19:B19"/>
    <mergeCell ref="A20:B20"/>
    <mergeCell ref="A21:B21"/>
    <mergeCell ref="A22:B22"/>
    <mergeCell ref="A26:B26"/>
    <mergeCell ref="C26:D26"/>
    <mergeCell ref="E26:F26"/>
    <mergeCell ref="A27:B27"/>
    <mergeCell ref="C27:D27"/>
    <mergeCell ref="E27:F27"/>
    <mergeCell ref="A17:B17"/>
    <mergeCell ref="I3:I4"/>
    <mergeCell ref="A9:B10"/>
    <mergeCell ref="C9:C10"/>
    <mergeCell ref="D9:F9"/>
    <mergeCell ref="G9:G10"/>
    <mergeCell ref="A11:B11"/>
    <mergeCell ref="A3:A4"/>
    <mergeCell ref="B3:B4"/>
    <mergeCell ref="C3:C4"/>
    <mergeCell ref="D3:D4"/>
    <mergeCell ref="E3:G3"/>
    <mergeCell ref="H3:H4"/>
    <mergeCell ref="A12:B12"/>
    <mergeCell ref="A13:B13"/>
    <mergeCell ref="A14:B14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8661-C3C5-4AC2-9164-B389FE96755C}">
  <sheetPr codeName="Sheet31"/>
  <dimension ref="A1:J36"/>
  <sheetViews>
    <sheetView view="pageLayout" topLeftCell="A5" zoomScaleNormal="100" zoomScaleSheetLayoutView="100" workbookViewId="0">
      <selection activeCell="E45" sqref="E45"/>
    </sheetView>
  </sheetViews>
  <sheetFormatPr defaultRowHeight="18"/>
  <cols>
    <col min="1" max="1" width="17.69921875" customWidth="1"/>
    <col min="2" max="2" width="11.19921875" customWidth="1"/>
    <col min="3" max="3" width="21.69921875" customWidth="1"/>
    <col min="4" max="4" width="9.19921875" customWidth="1"/>
    <col min="5" max="5" width="3.296875" customWidth="1"/>
    <col min="6" max="6" width="7.5" customWidth="1"/>
    <col min="7" max="10" width="11.19921875" customWidth="1"/>
  </cols>
  <sheetData>
    <row r="1" spans="1:10" ht="24.6" customHeight="1">
      <c r="A1" s="19" t="s">
        <v>975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4.6" customHeight="1" thickBot="1">
      <c r="A2" s="20" t="s">
        <v>976</v>
      </c>
      <c r="B2" s="20"/>
      <c r="C2" s="20"/>
      <c r="D2" s="20"/>
      <c r="E2" s="20"/>
      <c r="F2" s="248" t="s">
        <v>113</v>
      </c>
      <c r="G2" s="20"/>
      <c r="H2" s="20"/>
      <c r="I2" s="20"/>
      <c r="J2" s="20"/>
    </row>
    <row r="3" spans="1:10" ht="24.6" customHeight="1" thickBot="1">
      <c r="A3" s="476" t="s">
        <v>977</v>
      </c>
      <c r="B3" s="476" t="s">
        <v>159</v>
      </c>
      <c r="C3" s="477" t="s">
        <v>160</v>
      </c>
      <c r="D3" s="1685" t="s">
        <v>161</v>
      </c>
      <c r="E3" s="1685"/>
      <c r="F3" s="1686"/>
      <c r="G3" s="20"/>
      <c r="H3" s="20"/>
      <c r="I3" s="20"/>
      <c r="J3" s="20"/>
    </row>
    <row r="4" spans="1:10" ht="24.6" customHeight="1" thickTop="1">
      <c r="A4" s="478" t="s">
        <v>978</v>
      </c>
      <c r="B4" s="859">
        <f>SUM(C4+D4)</f>
        <v>6100</v>
      </c>
      <c r="C4" s="699">
        <v>2969</v>
      </c>
      <c r="D4" s="1709">
        <v>3131</v>
      </c>
      <c r="E4" s="1709"/>
      <c r="F4" s="1710"/>
      <c r="G4" s="20"/>
      <c r="H4" s="20"/>
      <c r="I4" s="20"/>
      <c r="J4" s="20"/>
    </row>
    <row r="5" spans="1:10" ht="24.6" customHeight="1">
      <c r="A5" s="479" t="s">
        <v>56</v>
      </c>
      <c r="B5" s="860">
        <f>SUM(C5+D5)</f>
        <v>5937</v>
      </c>
      <c r="C5" s="698">
        <v>2901</v>
      </c>
      <c r="D5" s="1711">
        <v>3036</v>
      </c>
      <c r="E5" s="1711"/>
      <c r="F5" s="1712"/>
      <c r="G5" s="20"/>
      <c r="H5" s="20"/>
      <c r="I5" s="20"/>
      <c r="J5" s="20"/>
    </row>
    <row r="6" spans="1:10" ht="24.6" customHeight="1">
      <c r="A6" s="479" t="s">
        <v>57</v>
      </c>
      <c r="B6" s="860">
        <v>5764</v>
      </c>
      <c r="C6" s="698">
        <v>2828</v>
      </c>
      <c r="D6" s="1711">
        <v>2936</v>
      </c>
      <c r="E6" s="1711"/>
      <c r="F6" s="1712"/>
      <c r="G6" s="20"/>
      <c r="H6" s="20"/>
      <c r="I6" s="20"/>
      <c r="J6" s="20"/>
    </row>
    <row r="7" spans="1:10" ht="24.6" customHeight="1">
      <c r="A7" s="479" t="s">
        <v>58</v>
      </c>
      <c r="B7" s="860">
        <v>5573</v>
      </c>
      <c r="C7" s="698">
        <v>2737</v>
      </c>
      <c r="D7" s="1711">
        <v>2836</v>
      </c>
      <c r="E7" s="1711"/>
      <c r="F7" s="1712"/>
      <c r="G7" s="20"/>
      <c r="H7" s="20"/>
      <c r="I7" s="20"/>
      <c r="J7" s="20"/>
    </row>
    <row r="8" spans="1:10" ht="24.6" customHeight="1" thickBot="1">
      <c r="A8" s="659" t="s">
        <v>59</v>
      </c>
      <c r="B8" s="861">
        <f>SUM(C8:F8)</f>
        <v>5435</v>
      </c>
      <c r="C8" s="689">
        <v>2659</v>
      </c>
      <c r="D8" s="1696">
        <v>2776</v>
      </c>
      <c r="E8" s="1697"/>
      <c r="F8" s="1698"/>
      <c r="G8" s="20"/>
      <c r="H8" s="20"/>
      <c r="I8" s="20"/>
      <c r="J8" s="20"/>
    </row>
    <row r="9" spans="1:10" ht="24.6" customHeight="1">
      <c r="A9" s="20"/>
      <c r="B9" s="20"/>
      <c r="C9" s="20"/>
      <c r="D9" s="20"/>
      <c r="E9" s="20"/>
      <c r="F9" s="248" t="s">
        <v>979</v>
      </c>
      <c r="G9" s="20"/>
      <c r="H9" s="20"/>
      <c r="I9" s="20"/>
      <c r="J9" s="20"/>
    </row>
    <row r="10" spans="1:10" ht="24.6" customHeight="1" thickBot="1">
      <c r="A10" s="20" t="s">
        <v>980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24.6" customHeight="1">
      <c r="A11" s="1699" t="s">
        <v>981</v>
      </c>
      <c r="B11" s="1700"/>
      <c r="C11" s="1703" t="s">
        <v>982</v>
      </c>
      <c r="D11" s="1703"/>
      <c r="E11" s="1705" t="s">
        <v>983</v>
      </c>
      <c r="F11" s="1706"/>
      <c r="G11" s="1713" t="s">
        <v>984</v>
      </c>
      <c r="H11" s="1715" t="s">
        <v>985</v>
      </c>
      <c r="I11" s="1715"/>
      <c r="J11" s="1716"/>
    </row>
    <row r="12" spans="1:10" ht="24.6" customHeight="1" thickBot="1">
      <c r="A12" s="1701"/>
      <c r="B12" s="1702"/>
      <c r="C12" s="1704"/>
      <c r="D12" s="1704"/>
      <c r="E12" s="1707"/>
      <c r="F12" s="1708"/>
      <c r="G12" s="1714"/>
      <c r="H12" s="481" t="s">
        <v>160</v>
      </c>
      <c r="I12" s="482" t="s">
        <v>161</v>
      </c>
      <c r="J12" s="500" t="s">
        <v>158</v>
      </c>
    </row>
    <row r="13" spans="1:10" ht="24.6" customHeight="1" thickTop="1">
      <c r="A13" s="1723" t="s">
        <v>986</v>
      </c>
      <c r="B13" s="1724"/>
      <c r="C13" s="1719">
        <v>40986</v>
      </c>
      <c r="D13" s="1720"/>
      <c r="E13" s="1721">
        <v>7134</v>
      </c>
      <c r="F13" s="1722"/>
      <c r="G13" s="697">
        <v>4918</v>
      </c>
      <c r="H13" s="660">
        <v>69.38</v>
      </c>
      <c r="I13" s="661">
        <v>68.52</v>
      </c>
      <c r="J13" s="662">
        <v>68.94</v>
      </c>
    </row>
    <row r="14" spans="1:10" ht="24.6" customHeight="1">
      <c r="A14" s="1717" t="s">
        <v>987</v>
      </c>
      <c r="B14" s="1718"/>
      <c r="C14" s="1719">
        <v>41015</v>
      </c>
      <c r="D14" s="1720"/>
      <c r="E14" s="1721">
        <v>7090</v>
      </c>
      <c r="F14" s="1722"/>
      <c r="G14" s="697">
        <v>4232</v>
      </c>
      <c r="H14" s="660">
        <v>59.66</v>
      </c>
      <c r="I14" s="661">
        <v>59.72</v>
      </c>
      <c r="J14" s="662">
        <v>59.69</v>
      </c>
    </row>
    <row r="15" spans="1:10" ht="24.6" customHeight="1">
      <c r="A15" s="1725" t="s">
        <v>988</v>
      </c>
      <c r="B15" s="1726"/>
      <c r="C15" s="1719">
        <v>41259</v>
      </c>
      <c r="D15" s="1720"/>
      <c r="E15" s="1722">
        <v>7064</v>
      </c>
      <c r="F15" s="1722"/>
      <c r="G15" s="697">
        <v>5325</v>
      </c>
      <c r="H15" s="660">
        <v>76.8</v>
      </c>
      <c r="I15" s="661">
        <v>74.040000000000006</v>
      </c>
      <c r="J15" s="662">
        <v>75.38</v>
      </c>
    </row>
    <row r="16" spans="1:10" ht="24.6" customHeight="1">
      <c r="A16" s="1727" t="s">
        <v>989</v>
      </c>
      <c r="B16" s="1728"/>
      <c r="C16" s="1719">
        <v>41440</v>
      </c>
      <c r="D16" s="1720"/>
      <c r="E16" s="1729">
        <v>6943</v>
      </c>
      <c r="F16" s="1730"/>
      <c r="G16" s="718">
        <v>5018</v>
      </c>
      <c r="H16" s="663">
        <v>72.349999999999994</v>
      </c>
      <c r="I16" s="664">
        <v>72.2</v>
      </c>
      <c r="J16" s="665">
        <v>72.27</v>
      </c>
    </row>
    <row r="17" spans="1:10" ht="24.6" customHeight="1">
      <c r="A17" s="1727" t="s">
        <v>990</v>
      </c>
      <c r="B17" s="1731"/>
      <c r="C17" s="1719">
        <v>41476</v>
      </c>
      <c r="D17" s="1720"/>
      <c r="E17" s="1729">
        <v>6997</v>
      </c>
      <c r="F17" s="1730"/>
      <c r="G17" s="718">
        <v>4816</v>
      </c>
      <c r="H17" s="663">
        <v>69.87</v>
      </c>
      <c r="I17" s="664">
        <v>67.84</v>
      </c>
      <c r="J17" s="665">
        <v>68.83</v>
      </c>
    </row>
    <row r="18" spans="1:10" ht="24.6" customHeight="1">
      <c r="A18" s="1727" t="s">
        <v>991</v>
      </c>
      <c r="B18" s="1731"/>
      <c r="C18" s="1719">
        <v>41553</v>
      </c>
      <c r="D18" s="1732"/>
      <c r="E18" s="1729">
        <v>6935</v>
      </c>
      <c r="F18" s="1730"/>
      <c r="G18" s="718">
        <v>5924</v>
      </c>
      <c r="H18" s="663">
        <v>85.22</v>
      </c>
      <c r="I18" s="664">
        <v>85.61</v>
      </c>
      <c r="J18" s="665">
        <v>85.42</v>
      </c>
    </row>
    <row r="19" spans="1:10" ht="24.6" customHeight="1">
      <c r="A19" s="1727" t="s">
        <v>992</v>
      </c>
      <c r="B19" s="1728"/>
      <c r="C19" s="1719">
        <v>41553</v>
      </c>
      <c r="D19" s="1732"/>
      <c r="E19" s="1729">
        <v>6935</v>
      </c>
      <c r="F19" s="1730"/>
      <c r="G19" s="718">
        <v>5925</v>
      </c>
      <c r="H19" s="663">
        <v>85.22</v>
      </c>
      <c r="I19" s="664">
        <v>85.64</v>
      </c>
      <c r="J19" s="665">
        <v>85.44</v>
      </c>
    </row>
    <row r="20" spans="1:10" ht="24.6" customHeight="1">
      <c r="A20" s="1727" t="s">
        <v>988</v>
      </c>
      <c r="B20" s="1731"/>
      <c r="C20" s="1719">
        <v>41987</v>
      </c>
      <c r="D20" s="1732"/>
      <c r="E20" s="1729">
        <v>6827</v>
      </c>
      <c r="F20" s="1730"/>
      <c r="G20" s="718">
        <v>4945</v>
      </c>
      <c r="H20" s="663">
        <v>73.760000000000005</v>
      </c>
      <c r="I20" s="664">
        <v>71.180000000000007</v>
      </c>
      <c r="J20" s="665">
        <v>72.430000000000007</v>
      </c>
    </row>
    <row r="21" spans="1:10" ht="24.6" customHeight="1">
      <c r="A21" s="1723" t="s">
        <v>993</v>
      </c>
      <c r="B21" s="1733"/>
      <c r="C21" s="1719">
        <v>42106</v>
      </c>
      <c r="D21" s="1732"/>
      <c r="E21" s="1729">
        <v>6670</v>
      </c>
      <c r="F21" s="1730"/>
      <c r="G21" s="718">
        <v>4364</v>
      </c>
      <c r="H21" s="663">
        <v>66.33</v>
      </c>
      <c r="I21" s="664">
        <v>64.569999999999993</v>
      </c>
      <c r="J21" s="665">
        <v>65.430000000000007</v>
      </c>
    </row>
    <row r="22" spans="1:10" ht="24.6" customHeight="1">
      <c r="A22" s="1727" t="s">
        <v>994</v>
      </c>
      <c r="B22" s="1728"/>
      <c r="C22" s="1719">
        <v>42561</v>
      </c>
      <c r="D22" s="1732"/>
      <c r="E22" s="1729">
        <v>6671</v>
      </c>
      <c r="F22" s="1730"/>
      <c r="G22" s="718">
        <v>4799</v>
      </c>
      <c r="H22" s="663">
        <v>73.06</v>
      </c>
      <c r="I22" s="664">
        <v>70.87</v>
      </c>
      <c r="J22" s="665">
        <v>71.94</v>
      </c>
    </row>
    <row r="23" spans="1:10" ht="24.6" customHeight="1">
      <c r="A23" s="1727" t="s">
        <v>989</v>
      </c>
      <c r="B23" s="1728"/>
      <c r="C23" s="1719">
        <v>42911</v>
      </c>
      <c r="D23" s="1732"/>
      <c r="E23" s="1729">
        <v>6427</v>
      </c>
      <c r="F23" s="1730"/>
      <c r="G23" s="718">
        <v>4305</v>
      </c>
      <c r="H23" s="663">
        <v>65.91</v>
      </c>
      <c r="I23" s="664">
        <v>68</v>
      </c>
      <c r="J23" s="665">
        <v>66.98</v>
      </c>
    </row>
    <row r="24" spans="1:10" ht="24.6" customHeight="1">
      <c r="A24" s="1725" t="s">
        <v>991</v>
      </c>
      <c r="B24" s="1734"/>
      <c r="C24" s="1719">
        <v>43009</v>
      </c>
      <c r="D24" s="1732"/>
      <c r="E24" s="1735" t="s">
        <v>995</v>
      </c>
      <c r="F24" s="1736"/>
      <c r="G24" s="1736"/>
      <c r="H24" s="1736"/>
      <c r="I24" s="1736"/>
      <c r="J24" s="1737"/>
    </row>
    <row r="25" spans="1:10" ht="24.6" customHeight="1">
      <c r="A25" s="1725" t="s">
        <v>992</v>
      </c>
      <c r="B25" s="1726"/>
      <c r="C25" s="1719">
        <v>43009</v>
      </c>
      <c r="D25" s="1732"/>
      <c r="E25" s="1738">
        <v>6395</v>
      </c>
      <c r="F25" s="1739">
        <v>5149</v>
      </c>
      <c r="G25" s="718">
        <v>5149</v>
      </c>
      <c r="H25" s="663">
        <v>80.099999999999994</v>
      </c>
      <c r="I25" s="664">
        <v>80.989999999999995</v>
      </c>
      <c r="J25" s="665">
        <v>80.52</v>
      </c>
    </row>
    <row r="26" spans="1:10" ht="24.6" customHeight="1">
      <c r="A26" s="1725" t="s">
        <v>988</v>
      </c>
      <c r="B26" s="1734"/>
      <c r="C26" s="1719">
        <v>43030</v>
      </c>
      <c r="D26" s="1732"/>
      <c r="E26" s="1738">
        <v>6433</v>
      </c>
      <c r="F26" s="1739"/>
      <c r="G26" s="718">
        <v>4636</v>
      </c>
      <c r="H26" s="663">
        <v>72.569999999999993</v>
      </c>
      <c r="I26" s="664">
        <v>71.58</v>
      </c>
      <c r="J26" s="665">
        <v>72.069999999999993</v>
      </c>
    </row>
    <row r="27" spans="1:10" ht="24.6" customHeight="1">
      <c r="A27" s="1723" t="s">
        <v>996</v>
      </c>
      <c r="B27" s="1724"/>
      <c r="C27" s="1719">
        <v>43562</v>
      </c>
      <c r="D27" s="1732"/>
      <c r="E27" s="1738">
        <v>6108</v>
      </c>
      <c r="F27" s="1739"/>
      <c r="G27" s="718">
        <v>3947</v>
      </c>
      <c r="H27" s="663">
        <v>64.09</v>
      </c>
      <c r="I27" s="664">
        <v>65.13</v>
      </c>
      <c r="J27" s="665">
        <v>64.62</v>
      </c>
    </row>
    <row r="28" spans="1:10" ht="24.6" customHeight="1">
      <c r="A28" s="1740" t="s">
        <v>997</v>
      </c>
      <c r="B28" s="1741"/>
      <c r="C28" s="1742" t="s">
        <v>998</v>
      </c>
      <c r="D28" s="1743"/>
      <c r="E28" s="1744">
        <v>6163</v>
      </c>
      <c r="F28" s="1745"/>
      <c r="G28" s="666">
        <v>4136</v>
      </c>
      <c r="H28" s="667">
        <v>68.12</v>
      </c>
      <c r="I28" s="668">
        <v>66.150000000000006</v>
      </c>
      <c r="J28" s="669">
        <v>67.11</v>
      </c>
    </row>
    <row r="29" spans="1:10" ht="24.6" customHeight="1">
      <c r="A29" s="711" t="s">
        <v>989</v>
      </c>
      <c r="B29" s="713"/>
      <c r="C29" s="1719">
        <v>44377</v>
      </c>
      <c r="D29" s="1720"/>
      <c r="E29" s="1738">
        <v>5742</v>
      </c>
      <c r="F29" s="1739"/>
      <c r="G29" s="718">
        <v>4225</v>
      </c>
      <c r="H29" s="663">
        <v>73.13</v>
      </c>
      <c r="I29" s="664">
        <v>74.010000000000005</v>
      </c>
      <c r="J29" s="665">
        <v>73.58</v>
      </c>
    </row>
    <row r="30" spans="1:10" ht="24.6" customHeight="1">
      <c r="A30" s="1725" t="s">
        <v>991</v>
      </c>
      <c r="B30" s="1734"/>
      <c r="C30" s="1719">
        <v>44472</v>
      </c>
      <c r="D30" s="1732"/>
      <c r="E30" s="1738">
        <v>5705</v>
      </c>
      <c r="F30" s="1739"/>
      <c r="G30" s="718">
        <v>4200</v>
      </c>
      <c r="H30" s="663">
        <v>73.05</v>
      </c>
      <c r="I30" s="664">
        <v>74.16</v>
      </c>
      <c r="J30" s="665">
        <v>73.62</v>
      </c>
    </row>
    <row r="31" spans="1:10" ht="24.6" customHeight="1">
      <c r="A31" s="1725" t="s">
        <v>992</v>
      </c>
      <c r="B31" s="1726"/>
      <c r="C31" s="1719">
        <v>44472</v>
      </c>
      <c r="D31" s="1732"/>
      <c r="E31" s="1735" t="s">
        <v>995</v>
      </c>
      <c r="F31" s="1736"/>
      <c r="G31" s="1736"/>
      <c r="H31" s="1736"/>
      <c r="I31" s="1736"/>
      <c r="J31" s="1737"/>
    </row>
    <row r="32" spans="1:10" ht="24.6" customHeight="1">
      <c r="A32" s="1746" t="s">
        <v>999</v>
      </c>
      <c r="B32" s="1747"/>
      <c r="C32" s="1748">
        <v>44493</v>
      </c>
      <c r="D32" s="1749"/>
      <c r="E32" s="1750">
        <v>5755</v>
      </c>
      <c r="F32" s="1751"/>
      <c r="G32" s="716">
        <v>3604</v>
      </c>
      <c r="H32" s="670">
        <v>62.5</v>
      </c>
      <c r="I32" s="671">
        <v>62.74</v>
      </c>
      <c r="J32" s="672">
        <v>62.62</v>
      </c>
    </row>
    <row r="33" spans="1:10" ht="24.6" customHeight="1">
      <c r="A33" s="1725" t="s">
        <v>988</v>
      </c>
      <c r="B33" s="1726"/>
      <c r="C33" s="1719">
        <v>44500</v>
      </c>
      <c r="D33" s="1732"/>
      <c r="E33" s="1739">
        <v>5753</v>
      </c>
      <c r="F33" s="1739"/>
      <c r="G33" s="718">
        <v>3938</v>
      </c>
      <c r="H33" s="663">
        <v>68.53</v>
      </c>
      <c r="I33" s="664">
        <v>68.37</v>
      </c>
      <c r="J33" s="665">
        <v>68.45</v>
      </c>
    </row>
    <row r="34" spans="1:10" ht="24.6" customHeight="1">
      <c r="A34" s="1725" t="s">
        <v>997</v>
      </c>
      <c r="B34" s="1734"/>
      <c r="C34" s="1719">
        <v>44752</v>
      </c>
      <c r="D34" s="1720"/>
      <c r="E34" s="1738">
        <v>5630</v>
      </c>
      <c r="F34" s="1759"/>
      <c r="G34" s="712">
        <v>3858</v>
      </c>
      <c r="H34" s="664">
        <v>68.58</v>
      </c>
      <c r="I34" s="673">
        <v>68.48</v>
      </c>
      <c r="J34" s="665">
        <v>68.53</v>
      </c>
    </row>
    <row r="35" spans="1:10" ht="24.6" customHeight="1" thickBot="1">
      <c r="A35" s="1752" t="s">
        <v>996</v>
      </c>
      <c r="B35" s="1753"/>
      <c r="C35" s="1754">
        <v>45025</v>
      </c>
      <c r="D35" s="1755"/>
      <c r="E35" s="1756" t="s">
        <v>995</v>
      </c>
      <c r="F35" s="1757"/>
      <c r="G35" s="1757"/>
      <c r="H35" s="1757"/>
      <c r="I35" s="1757"/>
      <c r="J35" s="1758"/>
    </row>
    <row r="36" spans="1:10">
      <c r="A36" s="20"/>
      <c r="B36" s="20"/>
      <c r="C36" s="20"/>
      <c r="D36" s="20"/>
      <c r="E36" s="20"/>
      <c r="F36" s="20"/>
      <c r="G36" s="20"/>
      <c r="H36" s="20"/>
      <c r="I36" s="20"/>
      <c r="J36" s="20"/>
    </row>
  </sheetData>
  <mergeCells count="79">
    <mergeCell ref="A35:B35"/>
    <mergeCell ref="C35:D35"/>
    <mergeCell ref="E35:J35"/>
    <mergeCell ref="A33:B33"/>
    <mergeCell ref="C33:D33"/>
    <mergeCell ref="E33:F33"/>
    <mergeCell ref="A34:B34"/>
    <mergeCell ref="C34:D34"/>
    <mergeCell ref="E34:F34"/>
    <mergeCell ref="E29:F29"/>
    <mergeCell ref="A31:B31"/>
    <mergeCell ref="C31:D31"/>
    <mergeCell ref="E31:J31"/>
    <mergeCell ref="A32:B32"/>
    <mergeCell ref="C32:D32"/>
    <mergeCell ref="E32:F32"/>
    <mergeCell ref="A25:B25"/>
    <mergeCell ref="C25:D25"/>
    <mergeCell ref="E25:F25"/>
    <mergeCell ref="A30:B30"/>
    <mergeCell ref="C30:D30"/>
    <mergeCell ref="E30:F30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29:D29"/>
    <mergeCell ref="A23:B23"/>
    <mergeCell ref="C23:D23"/>
    <mergeCell ref="E23:F23"/>
    <mergeCell ref="A24:B24"/>
    <mergeCell ref="C24:D24"/>
    <mergeCell ref="E24:J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G11:G12"/>
    <mergeCell ref="H11:J11"/>
    <mergeCell ref="A14:B14"/>
    <mergeCell ref="C14:D14"/>
    <mergeCell ref="E14:F14"/>
    <mergeCell ref="A13:B13"/>
    <mergeCell ref="C13:D13"/>
    <mergeCell ref="E13:F13"/>
    <mergeCell ref="D8:F8"/>
    <mergeCell ref="A11:B12"/>
    <mergeCell ref="C11:D12"/>
    <mergeCell ref="E11:F12"/>
    <mergeCell ref="D3:F3"/>
    <mergeCell ref="D4:F4"/>
    <mergeCell ref="D5:F5"/>
    <mergeCell ref="D6:F6"/>
    <mergeCell ref="D7:F7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10" max="3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4687-6C2B-445B-AF30-D3D0CDA019D2}">
  <sheetPr codeName="Sheet32"/>
  <dimension ref="A1:G54"/>
  <sheetViews>
    <sheetView view="pageLayout" topLeftCell="A46" zoomScaleNormal="100" zoomScaleSheetLayoutView="70" workbookViewId="0">
      <selection activeCell="E45" sqref="E45"/>
    </sheetView>
  </sheetViews>
  <sheetFormatPr defaultRowHeight="18"/>
  <cols>
    <col min="1" max="1" width="27.59765625" customWidth="1"/>
    <col min="2" max="7" width="14.8984375" customWidth="1"/>
  </cols>
  <sheetData>
    <row r="1" spans="1:6" ht="17.399999999999999" customHeight="1" thickBot="1">
      <c r="A1" s="20" t="s">
        <v>1000</v>
      </c>
      <c r="B1" s="20"/>
      <c r="C1" s="20"/>
      <c r="D1" s="20"/>
      <c r="E1" s="248" t="s">
        <v>1028</v>
      </c>
      <c r="F1" s="20"/>
    </row>
    <row r="2" spans="1:6" ht="17.399999999999999" customHeight="1">
      <c r="A2" s="1760"/>
      <c r="B2" s="1364" t="s">
        <v>1001</v>
      </c>
      <c r="C2" s="1364"/>
      <c r="D2" s="1364" t="s">
        <v>1002</v>
      </c>
      <c r="E2" s="1365"/>
    </row>
    <row r="3" spans="1:6" ht="17.399999999999999" customHeight="1" thickBot="1">
      <c r="A3" s="1761"/>
      <c r="B3" s="147" t="s">
        <v>1003</v>
      </c>
      <c r="C3" s="147" t="s">
        <v>1004</v>
      </c>
      <c r="D3" s="147" t="s">
        <v>1003</v>
      </c>
      <c r="E3" s="148" t="s">
        <v>1004</v>
      </c>
    </row>
    <row r="4" spans="1:6" ht="17.399999999999999" customHeight="1" thickTop="1">
      <c r="A4" s="483" t="s">
        <v>1005</v>
      </c>
      <c r="B4" s="455">
        <v>1301429</v>
      </c>
      <c r="C4" s="484">
        <f t="shared" ref="C4:C9" si="0">B4/$B$26</f>
        <v>0.23022068249871794</v>
      </c>
      <c r="D4" s="455">
        <v>1293300</v>
      </c>
      <c r="E4" s="485">
        <f>D4/$D$26</f>
        <v>0.17287684827045621</v>
      </c>
    </row>
    <row r="5" spans="1:6" ht="17.399999999999999" customHeight="1">
      <c r="A5" s="486" t="s">
        <v>1006</v>
      </c>
      <c r="B5" s="451">
        <v>612</v>
      </c>
      <c r="C5" s="484">
        <f t="shared" si="0"/>
        <v>1.082618088956181E-4</v>
      </c>
      <c r="D5" s="451">
        <v>596</v>
      </c>
      <c r="E5" s="485">
        <f>D5/$D$26</f>
        <v>7.9667982346858353E-5</v>
      </c>
    </row>
    <row r="6" spans="1:6" ht="17.399999999999999" customHeight="1">
      <c r="A6" s="486" t="s">
        <v>1007</v>
      </c>
      <c r="B6" s="451">
        <v>2837</v>
      </c>
      <c r="C6" s="484">
        <f t="shared" si="0"/>
        <v>5.0186070561579834E-4</v>
      </c>
      <c r="D6" s="451">
        <v>2542</v>
      </c>
      <c r="E6" s="485">
        <f>D6/$D$26</f>
        <v>3.3979196497603011E-4</v>
      </c>
    </row>
    <row r="7" spans="1:6" ht="17.399999999999999" customHeight="1">
      <c r="A7" s="440" t="s">
        <v>1008</v>
      </c>
      <c r="B7" s="451">
        <v>1900</v>
      </c>
      <c r="C7" s="484">
        <f t="shared" si="0"/>
        <v>3.3610692304195165E-4</v>
      </c>
      <c r="D7" s="451">
        <v>3443</v>
      </c>
      <c r="E7" s="485">
        <f>D7/$D$26</f>
        <v>4.6022963627555925E-4</v>
      </c>
    </row>
    <row r="8" spans="1:6" ht="17.399999999999999" customHeight="1">
      <c r="A8" s="440" t="s">
        <v>1009</v>
      </c>
      <c r="B8" s="451">
        <v>7866</v>
      </c>
      <c r="C8" s="484">
        <f t="shared" si="0"/>
        <v>1.3914826613936797E-3</v>
      </c>
      <c r="D8" s="480" t="s">
        <v>239</v>
      </c>
      <c r="E8" s="492" t="s">
        <v>239</v>
      </c>
    </row>
    <row r="9" spans="1:6" ht="17.399999999999999" customHeight="1">
      <c r="A9" s="440" t="s">
        <v>1010</v>
      </c>
      <c r="B9" s="451">
        <v>2252</v>
      </c>
      <c r="C9" s="484">
        <f t="shared" si="0"/>
        <v>3.9837515299498687E-4</v>
      </c>
      <c r="D9" s="451">
        <v>4520</v>
      </c>
      <c r="E9" s="485">
        <f t="shared" ref="E9:E26" si="1">D9/$D$26</f>
        <v>6.0419342316744926E-4</v>
      </c>
    </row>
    <row r="10" spans="1:6" ht="17.399999999999999" customHeight="1">
      <c r="A10" s="440" t="s">
        <v>1011</v>
      </c>
      <c r="B10" s="480" t="s">
        <v>239</v>
      </c>
      <c r="C10" s="491" t="s">
        <v>239</v>
      </c>
      <c r="D10" s="451">
        <v>3201</v>
      </c>
      <c r="E10" s="485">
        <f t="shared" si="1"/>
        <v>4.2788122733606308E-4</v>
      </c>
    </row>
    <row r="11" spans="1:6" ht="17.399999999999999" customHeight="1">
      <c r="A11" s="486" t="s">
        <v>1012</v>
      </c>
      <c r="B11" s="451">
        <v>130482</v>
      </c>
      <c r="C11" s="484">
        <f t="shared" ref="C11:C26" si="2">B11/$B$26</f>
        <v>2.3082054490715754E-2</v>
      </c>
      <c r="D11" s="451">
        <v>159548</v>
      </c>
      <c r="E11" s="485">
        <f t="shared" si="1"/>
        <v>2.1326958468920396E-2</v>
      </c>
    </row>
    <row r="12" spans="1:6" ht="17.399999999999999" customHeight="1">
      <c r="A12" s="486" t="s">
        <v>1013</v>
      </c>
      <c r="B12" s="451">
        <v>62930</v>
      </c>
      <c r="C12" s="484">
        <f t="shared" si="2"/>
        <v>1.1132215087910534E-2</v>
      </c>
      <c r="D12" s="451">
        <v>88429</v>
      </c>
      <c r="E12" s="485">
        <f t="shared" si="1"/>
        <v>1.1820402702936808E-2</v>
      </c>
    </row>
    <row r="13" spans="1:6" ht="17.399999999999999" customHeight="1">
      <c r="A13" s="486" t="s">
        <v>1014</v>
      </c>
      <c r="B13" s="451">
        <v>2428117</v>
      </c>
      <c r="C13" s="484">
        <f t="shared" si="2"/>
        <v>0.42952996508202868</v>
      </c>
      <c r="D13" s="451">
        <v>2559843</v>
      </c>
      <c r="E13" s="485">
        <f t="shared" si="1"/>
        <v>0.342177058615317</v>
      </c>
    </row>
    <row r="14" spans="1:6" ht="17.399999999999999" customHeight="1">
      <c r="A14" s="486" t="s">
        <v>1015</v>
      </c>
      <c r="B14" s="451">
        <v>13490</v>
      </c>
      <c r="C14" s="484">
        <f t="shared" si="2"/>
        <v>2.3863591535978564E-3</v>
      </c>
      <c r="D14" s="451">
        <v>4829</v>
      </c>
      <c r="E14" s="485">
        <f t="shared" si="1"/>
        <v>6.4549779656540096E-4</v>
      </c>
    </row>
    <row r="15" spans="1:6" ht="17.399999999999999" customHeight="1">
      <c r="A15" s="440" t="s">
        <v>1016</v>
      </c>
      <c r="B15" s="451">
        <v>1060</v>
      </c>
      <c r="C15" s="484">
        <f t="shared" si="2"/>
        <v>1.8751228338129933E-4</v>
      </c>
      <c r="D15" s="451">
        <v>1158</v>
      </c>
      <c r="E15" s="485">
        <f t="shared" si="1"/>
        <v>1.5479114690882881E-4</v>
      </c>
    </row>
    <row r="16" spans="1:6" ht="17.399999999999999" customHeight="1">
      <c r="A16" s="486" t="s">
        <v>1017</v>
      </c>
      <c r="B16" s="451">
        <v>1152</v>
      </c>
      <c r="C16" s="484">
        <f t="shared" si="2"/>
        <v>2.0378693439175173E-4</v>
      </c>
      <c r="D16" s="451">
        <v>544</v>
      </c>
      <c r="E16" s="485">
        <f t="shared" si="1"/>
        <v>7.2717084558206278E-5</v>
      </c>
    </row>
    <row r="17" spans="1:7" ht="17.399999999999999" customHeight="1">
      <c r="A17" s="486" t="s">
        <v>1018</v>
      </c>
      <c r="B17" s="451">
        <v>157423</v>
      </c>
      <c r="C17" s="484">
        <f t="shared" si="2"/>
        <v>2.7847873761070081E-2</v>
      </c>
      <c r="D17" s="451">
        <v>137879</v>
      </c>
      <c r="E17" s="485">
        <f t="shared" si="1"/>
        <v>1.8430439157722286E-2</v>
      </c>
    </row>
    <row r="18" spans="1:7" ht="17.399999999999999" customHeight="1">
      <c r="A18" s="488" t="s">
        <v>1019</v>
      </c>
      <c r="B18" s="451">
        <v>197198</v>
      </c>
      <c r="C18" s="484">
        <f t="shared" si="2"/>
        <v>3.4884006847382514E-2</v>
      </c>
      <c r="D18" s="451">
        <v>1117260</v>
      </c>
      <c r="E18" s="485">
        <f t="shared" si="1"/>
        <v>0.14934538583364257</v>
      </c>
    </row>
    <row r="19" spans="1:7" ht="17.399999999999999" customHeight="1">
      <c r="A19" s="488" t="s">
        <v>1020</v>
      </c>
      <c r="B19" s="451">
        <v>359050</v>
      </c>
      <c r="C19" s="484">
        <f t="shared" si="2"/>
        <v>6.351536353590144E-2</v>
      </c>
      <c r="D19" s="451">
        <v>1256303</v>
      </c>
      <c r="E19" s="485">
        <f t="shared" si="1"/>
        <v>0.16793141816494159</v>
      </c>
    </row>
    <row r="20" spans="1:7" ht="17.399999999999999" customHeight="1">
      <c r="A20" s="488" t="s">
        <v>1021</v>
      </c>
      <c r="B20" s="451">
        <v>26954</v>
      </c>
      <c r="C20" s="484">
        <f t="shared" si="2"/>
        <v>4.7681189493014552E-3</v>
      </c>
      <c r="D20" s="451">
        <v>74225</v>
      </c>
      <c r="E20" s="485">
        <f t="shared" si="1"/>
        <v>9.9217382377442299E-3</v>
      </c>
    </row>
    <row r="21" spans="1:7" ht="17.399999999999999" customHeight="1">
      <c r="A21" s="488" t="s">
        <v>1022</v>
      </c>
      <c r="B21" s="451">
        <v>21570</v>
      </c>
      <c r="C21" s="484">
        <f t="shared" si="2"/>
        <v>3.8156980684288929E-3</v>
      </c>
      <c r="D21" s="451">
        <v>22882</v>
      </c>
      <c r="E21" s="485">
        <f t="shared" si="1"/>
        <v>3.0586623692295516E-3</v>
      </c>
    </row>
    <row r="22" spans="1:7" ht="17.399999999999999" customHeight="1">
      <c r="A22" s="488" t="s">
        <v>1023</v>
      </c>
      <c r="B22" s="451">
        <v>153118</v>
      </c>
      <c r="C22" s="484">
        <f t="shared" si="2"/>
        <v>2.7086326232809238E-2</v>
      </c>
      <c r="D22" s="451">
        <v>49878</v>
      </c>
      <c r="E22" s="485">
        <f t="shared" si="1"/>
        <v>6.6672476904305385E-3</v>
      </c>
    </row>
    <row r="23" spans="1:7" ht="17.399999999999999" customHeight="1">
      <c r="A23" s="488" t="s">
        <v>1024</v>
      </c>
      <c r="B23" s="451">
        <v>234375</v>
      </c>
      <c r="C23" s="484">
        <f t="shared" si="2"/>
        <v>4.1460557941030214E-2</v>
      </c>
      <c r="D23" s="451">
        <v>201589</v>
      </c>
      <c r="E23" s="485">
        <f t="shared" si="1"/>
        <v>2.6946625659934276E-2</v>
      </c>
    </row>
    <row r="24" spans="1:7" ht="17.399999999999999" customHeight="1">
      <c r="A24" s="488" t="s">
        <v>1025</v>
      </c>
      <c r="B24" s="451">
        <v>164705</v>
      </c>
      <c r="C24" s="484">
        <f t="shared" si="2"/>
        <v>2.9136047768223497E-2</v>
      </c>
      <c r="D24" s="451">
        <v>174522</v>
      </c>
      <c r="E24" s="485">
        <f t="shared" si="1"/>
        <v>2.3328549689829552E-2</v>
      </c>
    </row>
    <row r="25" spans="1:7" ht="17.399999999999999" customHeight="1">
      <c r="A25" s="488" t="s">
        <v>1026</v>
      </c>
      <c r="B25" s="451">
        <v>384443</v>
      </c>
      <c r="C25" s="484">
        <f t="shared" si="2"/>
        <v>6.8007344113166848E-2</v>
      </c>
      <c r="D25" s="451">
        <v>324557</v>
      </c>
      <c r="E25" s="485">
        <f t="shared" si="1"/>
        <v>4.338389487676058E-2</v>
      </c>
    </row>
    <row r="26" spans="1:7" ht="17.399999999999999" customHeight="1" thickBot="1">
      <c r="A26" s="489" t="s">
        <v>1027</v>
      </c>
      <c r="B26" s="449">
        <f>SUM(B4:B25)</f>
        <v>5652963</v>
      </c>
      <c r="C26" s="498">
        <f t="shared" si="2"/>
        <v>1</v>
      </c>
      <c r="D26" s="449">
        <f>SUM(D4:D25)</f>
        <v>7481048</v>
      </c>
      <c r="E26" s="499">
        <f t="shared" si="1"/>
        <v>1</v>
      </c>
    </row>
    <row r="27" spans="1:7" ht="17.399999999999999" customHeight="1" thickBot="1"/>
    <row r="28" spans="1:7" ht="17.399999999999999" customHeight="1">
      <c r="A28" s="1760"/>
      <c r="B28" s="1363" t="s">
        <v>1029</v>
      </c>
      <c r="C28" s="1364"/>
      <c r="D28" s="1364" t="s">
        <v>1030</v>
      </c>
      <c r="E28" s="1364"/>
      <c r="F28" s="1364" t="s">
        <v>1031</v>
      </c>
      <c r="G28" s="1365"/>
    </row>
    <row r="29" spans="1:7" ht="17.399999999999999" customHeight="1" thickBot="1">
      <c r="A29" s="1761"/>
      <c r="B29" s="493" t="s">
        <v>1003</v>
      </c>
      <c r="C29" s="147" t="s">
        <v>1004</v>
      </c>
      <c r="D29" s="147" t="s">
        <v>1003</v>
      </c>
      <c r="E29" s="147" t="s">
        <v>1004</v>
      </c>
      <c r="F29" s="147" t="s">
        <v>1003</v>
      </c>
      <c r="G29" s="148" t="s">
        <v>1004</v>
      </c>
    </row>
    <row r="30" spans="1:7" ht="17.399999999999999" customHeight="1" thickTop="1">
      <c r="A30" s="483" t="s">
        <v>1005</v>
      </c>
      <c r="B30" s="454">
        <v>1238526</v>
      </c>
      <c r="C30" s="484">
        <f>B30/B52</f>
        <v>0.18728964381841468</v>
      </c>
      <c r="D30" s="455">
        <v>1284861</v>
      </c>
      <c r="E30" s="484">
        <f>D30/$D$50</f>
        <v>6.4239838008099595</v>
      </c>
      <c r="F30" s="593">
        <v>1264993</v>
      </c>
      <c r="G30" s="485">
        <f>F30/$F$50</f>
        <v>7.025084967901015</v>
      </c>
    </row>
    <row r="31" spans="1:7" ht="17.399999999999999" customHeight="1">
      <c r="A31" s="486" t="s">
        <v>1006</v>
      </c>
      <c r="B31" s="453">
        <v>450</v>
      </c>
      <c r="C31" s="487">
        <f>B31/B52</f>
        <v>6.8048906295295047E-5</v>
      </c>
      <c r="D31" s="451">
        <v>313</v>
      </c>
      <c r="E31" s="487">
        <f>D31/$D$50</f>
        <v>1.5649217539123045E-3</v>
      </c>
      <c r="F31" s="592">
        <v>264</v>
      </c>
      <c r="G31" s="495">
        <f t="shared" ref="G31:G52" si="3">F31/$F$50</f>
        <v>1.4661128018304197E-3</v>
      </c>
    </row>
    <row r="32" spans="1:7" ht="17.399999999999999" customHeight="1">
      <c r="A32" s="486" t="s">
        <v>1007</v>
      </c>
      <c r="B32" s="453">
        <v>3817</v>
      </c>
      <c r="C32" s="487">
        <f>B32/B52</f>
        <v>5.7720594517586933E-4</v>
      </c>
      <c r="D32" s="451">
        <v>3511</v>
      </c>
      <c r="E32" s="487">
        <f>D32/$D$50</f>
        <v>1.7554122293885307E-2</v>
      </c>
      <c r="F32" s="592">
        <v>4099</v>
      </c>
      <c r="G32" s="495">
        <f t="shared" si="3"/>
        <v>2.2763622631450341E-2</v>
      </c>
    </row>
    <row r="33" spans="1:7" ht="17.399999999999999" customHeight="1">
      <c r="A33" s="440" t="s">
        <v>1008</v>
      </c>
      <c r="B33" s="453">
        <v>5435</v>
      </c>
      <c r="C33" s="487">
        <f>B33/B52</f>
        <v>8.2187956825539692E-4</v>
      </c>
      <c r="D33" s="451">
        <v>3567</v>
      </c>
      <c r="E33" s="487">
        <f>D33/$D$50</f>
        <v>1.7834108294585271E-2</v>
      </c>
      <c r="F33" s="592">
        <v>6614</v>
      </c>
      <c r="G33" s="495">
        <f t="shared" si="3"/>
        <v>3.6730568451918168E-2</v>
      </c>
    </row>
    <row r="34" spans="1:7" ht="17.399999999999999" customHeight="1">
      <c r="A34" s="440" t="s">
        <v>1009</v>
      </c>
      <c r="B34" s="435" t="s">
        <v>239</v>
      </c>
      <c r="C34" s="494" t="s">
        <v>239</v>
      </c>
      <c r="D34" s="480" t="s">
        <v>239</v>
      </c>
      <c r="E34" s="497" t="s">
        <v>239</v>
      </c>
      <c r="F34" s="595" t="s">
        <v>239</v>
      </c>
      <c r="G34" s="674" t="s">
        <v>239</v>
      </c>
    </row>
    <row r="35" spans="1:7" ht="17.399999999999999" customHeight="1">
      <c r="A35" s="440" t="s">
        <v>1010</v>
      </c>
      <c r="B35" s="453">
        <v>4631</v>
      </c>
      <c r="C35" s="487">
        <f>B35/B52</f>
        <v>7.0029885567446978E-4</v>
      </c>
      <c r="D35" s="451">
        <v>5714</v>
      </c>
      <c r="E35" s="487">
        <f t="shared" ref="E35:E52" si="4">D35/$D$50</f>
        <v>2.8568571571421428E-2</v>
      </c>
      <c r="F35" s="592">
        <v>7080</v>
      </c>
      <c r="G35" s="495">
        <f t="shared" si="3"/>
        <v>3.9318479685452164E-2</v>
      </c>
    </row>
    <row r="36" spans="1:7" ht="17.399999999999999" customHeight="1">
      <c r="A36" s="440" t="s">
        <v>1011</v>
      </c>
      <c r="B36" s="453">
        <v>8709</v>
      </c>
      <c r="C36" s="487">
        <f>B36/B52</f>
        <v>1.3169731665016102E-3</v>
      </c>
      <c r="D36" s="451">
        <v>13537</v>
      </c>
      <c r="E36" s="487">
        <f t="shared" si="4"/>
        <v>6.7681615919204047E-2</v>
      </c>
      <c r="F36" s="592">
        <v>17242</v>
      </c>
      <c r="G36" s="495">
        <f t="shared" si="3"/>
        <v>9.5752715640757935E-2</v>
      </c>
    </row>
    <row r="37" spans="1:7" ht="17.399999999999999" customHeight="1">
      <c r="A37" s="486" t="s">
        <v>1012</v>
      </c>
      <c r="B37" s="453">
        <v>169399</v>
      </c>
      <c r="C37" s="487">
        <f>B37/B52</f>
        <v>2.5616481505592637E-2</v>
      </c>
      <c r="D37" s="451">
        <v>163372</v>
      </c>
      <c r="E37" s="487">
        <f t="shared" si="4"/>
        <v>0.81681915904204794</v>
      </c>
      <c r="F37" s="592">
        <v>160947</v>
      </c>
      <c r="G37" s="495">
        <f t="shared" si="3"/>
        <v>0.89381233756136569</v>
      </c>
    </row>
    <row r="38" spans="1:7" ht="17.399999999999999" customHeight="1">
      <c r="A38" s="486" t="s">
        <v>1013</v>
      </c>
      <c r="B38" s="453">
        <v>90836</v>
      </c>
      <c r="C38" s="487">
        <f>B38/B52</f>
        <v>1.3736201004976491E-2</v>
      </c>
      <c r="D38" s="451">
        <v>104665</v>
      </c>
      <c r="E38" s="487">
        <f t="shared" si="4"/>
        <v>0.52329883505824704</v>
      </c>
      <c r="F38" s="592">
        <v>104893</v>
      </c>
      <c r="G38" s="495">
        <f t="shared" si="3"/>
        <v>0.58251882622120532</v>
      </c>
    </row>
    <row r="39" spans="1:7" ht="17.399999999999999" customHeight="1">
      <c r="A39" s="486" t="s">
        <v>1014</v>
      </c>
      <c r="B39" s="453">
        <v>2813872</v>
      </c>
      <c r="C39" s="487">
        <f>B39/B52</f>
        <v>0.42551313789989886</v>
      </c>
      <c r="D39" s="451">
        <v>2815189</v>
      </c>
      <c r="E39" s="487">
        <f t="shared" si="4"/>
        <v>14.075241237938103</v>
      </c>
      <c r="F39" s="592">
        <v>2822835</v>
      </c>
      <c r="G39" s="495">
        <f t="shared" si="3"/>
        <v>15.676494435435503</v>
      </c>
    </row>
    <row r="40" spans="1:7" ht="17.399999999999999" customHeight="1">
      <c r="A40" s="486" t="s">
        <v>1015</v>
      </c>
      <c r="B40" s="453">
        <v>31673</v>
      </c>
      <c r="C40" s="487">
        <f>B40/B52</f>
        <v>4.7895844646464007E-3</v>
      </c>
      <c r="D40" s="451">
        <v>2666</v>
      </c>
      <c r="E40" s="487">
        <f t="shared" si="4"/>
        <v>1.3329333533323334E-2</v>
      </c>
      <c r="F40" s="592">
        <v>2369</v>
      </c>
      <c r="G40" s="495">
        <f t="shared" si="3"/>
        <v>1.3156141013394939E-2</v>
      </c>
    </row>
    <row r="41" spans="1:7" ht="17.399999999999999" customHeight="1">
      <c r="A41" s="440" t="s">
        <v>1016</v>
      </c>
      <c r="B41" s="453">
        <v>1170</v>
      </c>
      <c r="C41" s="487">
        <f>B41/B52</f>
        <v>1.7692715636776713E-4</v>
      </c>
      <c r="D41" s="451">
        <v>1111</v>
      </c>
      <c r="E41" s="487">
        <f t="shared" si="4"/>
        <v>5.5547222638868054E-3</v>
      </c>
      <c r="F41" s="592">
        <v>888</v>
      </c>
      <c r="G41" s="495">
        <f t="shared" si="3"/>
        <v>4.9314703334295933E-3</v>
      </c>
    </row>
    <row r="42" spans="1:7" ht="17.399999999999999" customHeight="1">
      <c r="A42" s="486" t="s">
        <v>1017</v>
      </c>
      <c r="B42" s="453">
        <v>984</v>
      </c>
      <c r="C42" s="487">
        <f>B42/B52</f>
        <v>1.4880027509904517E-4</v>
      </c>
      <c r="D42" s="451">
        <v>2560</v>
      </c>
      <c r="E42" s="487">
        <f t="shared" si="4"/>
        <v>1.27993600319984E-2</v>
      </c>
      <c r="F42" s="592">
        <v>3305</v>
      </c>
      <c r="G42" s="495">
        <f t="shared" si="3"/>
        <v>1.8354177310793699E-2</v>
      </c>
    </row>
    <row r="43" spans="1:7" ht="17.399999999999999" customHeight="1">
      <c r="A43" s="486" t="s">
        <v>1018</v>
      </c>
      <c r="B43" s="453">
        <v>131940</v>
      </c>
      <c r="C43" s="487">
        <f>B43/B52</f>
        <v>1.9951939325780509E-2</v>
      </c>
      <c r="D43" s="451">
        <v>82066</v>
      </c>
      <c r="E43" s="487">
        <f t="shared" si="4"/>
        <v>0.4103094845257737</v>
      </c>
      <c r="F43" s="592">
        <v>82816</v>
      </c>
      <c r="G43" s="495">
        <f t="shared" si="3"/>
        <v>0.45991514316813648</v>
      </c>
    </row>
    <row r="44" spans="1:7" ht="17.399999999999999" customHeight="1">
      <c r="A44" s="488" t="s">
        <v>1019</v>
      </c>
      <c r="B44" s="453">
        <v>745270</v>
      </c>
      <c r="C44" s="487">
        <f>B44/B52</f>
        <v>0.11269957421043232</v>
      </c>
      <c r="D44" s="451">
        <v>562837</v>
      </c>
      <c r="E44" s="487">
        <f t="shared" si="4"/>
        <v>2.8140442977851108</v>
      </c>
      <c r="F44" s="592">
        <v>714436</v>
      </c>
      <c r="G44" s="495">
        <f t="shared" si="3"/>
        <v>3.9675900215474154</v>
      </c>
    </row>
    <row r="45" spans="1:7" ht="17.399999999999999" customHeight="1">
      <c r="A45" s="488" t="s">
        <v>1020</v>
      </c>
      <c r="B45" s="453">
        <v>377297</v>
      </c>
      <c r="C45" s="487">
        <f>B45/B52</f>
        <v>5.7054773774435415E-2</v>
      </c>
      <c r="D45" s="451">
        <v>297667</v>
      </c>
      <c r="E45" s="487">
        <f t="shared" si="4"/>
        <v>1.4882605869706516</v>
      </c>
      <c r="F45" s="592">
        <v>586608</v>
      </c>
      <c r="G45" s="495">
        <f t="shared" si="3"/>
        <v>3.2577026456671923</v>
      </c>
    </row>
    <row r="46" spans="1:7" ht="17.399999999999999" customHeight="1">
      <c r="A46" s="488" t="s">
        <v>1021</v>
      </c>
      <c r="B46" s="453">
        <v>51121</v>
      </c>
      <c r="C46" s="487">
        <f>B46/B52</f>
        <v>7.7305069749372853E-3</v>
      </c>
      <c r="D46" s="451">
        <v>18620</v>
      </c>
      <c r="E46" s="487">
        <f t="shared" si="4"/>
        <v>9.3095345232738366E-2</v>
      </c>
      <c r="F46" s="592">
        <v>19067</v>
      </c>
      <c r="G46" s="495">
        <f t="shared" si="3"/>
        <v>0.10588777572916898</v>
      </c>
    </row>
    <row r="47" spans="1:7" ht="17.399999999999999" customHeight="1">
      <c r="A47" s="488" t="s">
        <v>1022</v>
      </c>
      <c r="B47" s="453">
        <v>29300</v>
      </c>
      <c r="C47" s="487">
        <f>B47/B52</f>
        <v>4.4307398987825444E-3</v>
      </c>
      <c r="D47" s="451">
        <v>35288</v>
      </c>
      <c r="E47" s="487">
        <f t="shared" si="4"/>
        <v>0.17643117844107795</v>
      </c>
      <c r="F47" s="592">
        <v>30937</v>
      </c>
      <c r="G47" s="495">
        <f t="shared" si="3"/>
        <v>0.17180731723571097</v>
      </c>
    </row>
    <row r="48" spans="1:7" ht="17.399999999999999" customHeight="1">
      <c r="A48" s="488" t="s">
        <v>1023</v>
      </c>
      <c r="B48" s="453">
        <v>37185</v>
      </c>
      <c r="C48" s="487">
        <f>B48/B52</f>
        <v>5.6231079568678814E-3</v>
      </c>
      <c r="D48" s="451">
        <v>65430</v>
      </c>
      <c r="E48" s="487">
        <f t="shared" si="4"/>
        <v>0.32713364331783412</v>
      </c>
      <c r="F48" s="592">
        <v>64329</v>
      </c>
      <c r="G48" s="495">
        <f t="shared" si="3"/>
        <v>0.35724837283692829</v>
      </c>
    </row>
    <row r="49" spans="1:7" ht="17.399999999999999" customHeight="1">
      <c r="A49" s="488" t="s">
        <v>1024</v>
      </c>
      <c r="B49" s="453">
        <v>375098</v>
      </c>
      <c r="C49" s="487">
        <f>B49/B52</f>
        <v>5.6722241452339076E-2</v>
      </c>
      <c r="D49" s="451">
        <v>771879</v>
      </c>
      <c r="E49" s="487">
        <f t="shared" si="4"/>
        <v>3.8592020398980051</v>
      </c>
      <c r="F49" s="592">
        <v>944179</v>
      </c>
      <c r="G49" s="495">
        <f t="shared" si="3"/>
        <v>5.2434580269675903</v>
      </c>
    </row>
    <row r="50" spans="1:7" ht="17.399999999999999" customHeight="1">
      <c r="A50" s="488" t="s">
        <v>1025</v>
      </c>
      <c r="B50" s="453">
        <v>187378</v>
      </c>
      <c r="C50" s="487">
        <f>B50/B52</f>
        <v>2.8335262141777326E-2</v>
      </c>
      <c r="D50" s="451">
        <v>200010</v>
      </c>
      <c r="E50" s="487">
        <f t="shared" si="4"/>
        <v>1</v>
      </c>
      <c r="F50" s="592">
        <v>180068</v>
      </c>
      <c r="G50" s="495">
        <f t="shared" si="3"/>
        <v>1</v>
      </c>
    </row>
    <row r="51" spans="1:7" ht="17.399999999999999" customHeight="1">
      <c r="A51" s="488" t="s">
        <v>1026</v>
      </c>
      <c r="B51" s="453">
        <v>308800</v>
      </c>
      <c r="C51" s="487">
        <f>B51/B52</f>
        <v>4.6696671697749138E-2</v>
      </c>
      <c r="D51" s="451">
        <v>291600</v>
      </c>
      <c r="E51" s="487">
        <f t="shared" si="4"/>
        <v>1.4579271036448178</v>
      </c>
      <c r="F51" s="592">
        <v>731600</v>
      </c>
      <c r="G51" s="495">
        <f t="shared" si="3"/>
        <v>4.0629095674967237</v>
      </c>
    </row>
    <row r="52" spans="1:7" ht="17.399999999999999" customHeight="1" thickBot="1">
      <c r="A52" s="489" t="s">
        <v>1027</v>
      </c>
      <c r="B52" s="450">
        <f>SUM(B30:B51)</f>
        <v>6612891</v>
      </c>
      <c r="C52" s="490">
        <f>SUM(C30:C51)</f>
        <v>1</v>
      </c>
      <c r="D52" s="449">
        <v>6726463</v>
      </c>
      <c r="E52" s="490">
        <f t="shared" si="4"/>
        <v>33.630633468326586</v>
      </c>
      <c r="F52" s="591">
        <v>7749569</v>
      </c>
      <c r="G52" s="496">
        <f t="shared" si="3"/>
        <v>43.036902725636985</v>
      </c>
    </row>
    <row r="53" spans="1:7" ht="17.399999999999999" customHeight="1">
      <c r="A53" s="18"/>
      <c r="B53" s="18"/>
      <c r="C53" s="18"/>
      <c r="D53" s="18"/>
      <c r="E53" s="18"/>
      <c r="F53" s="18"/>
      <c r="G53" s="248" t="s">
        <v>1032</v>
      </c>
    </row>
    <row r="54" spans="1:7" ht="17.399999999999999" customHeight="1">
      <c r="A54" s="18" t="s">
        <v>1033</v>
      </c>
      <c r="B54" s="18"/>
      <c r="C54" s="18"/>
      <c r="D54" s="18"/>
      <c r="E54" s="18"/>
      <c r="F54" s="18"/>
      <c r="G54" s="18"/>
    </row>
  </sheetData>
  <mergeCells count="7">
    <mergeCell ref="F28:G28"/>
    <mergeCell ref="A2:A3"/>
    <mergeCell ref="B2:C2"/>
    <mergeCell ref="D2:E2"/>
    <mergeCell ref="A28:A29"/>
    <mergeCell ref="B28:C28"/>
    <mergeCell ref="D28:E28"/>
  </mergeCells>
  <phoneticPr fontId="2"/>
  <pageMargins left="0.59055118110236227" right="0.59055118110236227" top="0.78740157480314965" bottom="0.78740157480314965" header="0.31496062992125984" footer="0.31496062992125984"/>
  <pageSetup paperSize="9" scale="70" fitToWidth="0" fitToHeight="0" orientation="portrait" r:id="rId1"/>
  <headerFooter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A5A2-C2FC-435A-B3B4-877C7E933816}">
  <sheetPr codeName="Sheet33"/>
  <dimension ref="A1:I44"/>
  <sheetViews>
    <sheetView view="pageLayout" topLeftCell="A35" zoomScaleNormal="100" workbookViewId="0">
      <selection activeCell="E45" sqref="E45"/>
    </sheetView>
  </sheetViews>
  <sheetFormatPr defaultRowHeight="18"/>
  <cols>
    <col min="1" max="2" width="10" customWidth="1"/>
    <col min="3" max="3" width="11.69921875" customWidth="1"/>
    <col min="4" max="9" width="14.3984375" customWidth="1"/>
  </cols>
  <sheetData>
    <row r="1" spans="1:8" ht="22.8" customHeight="1" thickBot="1">
      <c r="A1" s="20" t="s">
        <v>1034</v>
      </c>
      <c r="B1" s="20"/>
      <c r="C1" s="20"/>
      <c r="D1" s="20"/>
      <c r="E1" s="20"/>
      <c r="F1" s="20"/>
      <c r="G1" s="248" t="s">
        <v>1424</v>
      </c>
      <c r="H1" s="20"/>
    </row>
    <row r="2" spans="1:8" ht="22.8" customHeight="1">
      <c r="A2" s="1357"/>
      <c r="B2" s="1358"/>
      <c r="C2" s="1359"/>
      <c r="D2" s="1779" t="s">
        <v>1001</v>
      </c>
      <c r="E2" s="1779"/>
      <c r="F2" s="1779" t="s">
        <v>1002</v>
      </c>
      <c r="G2" s="1780"/>
    </row>
    <row r="3" spans="1:8" ht="22.8" customHeight="1" thickBot="1">
      <c r="A3" s="1360"/>
      <c r="B3" s="1361"/>
      <c r="C3" s="1362"/>
      <c r="D3" s="482" t="s">
        <v>1003</v>
      </c>
      <c r="E3" s="482" t="s">
        <v>1004</v>
      </c>
      <c r="F3" s="482" t="s">
        <v>1003</v>
      </c>
      <c r="G3" s="500" t="s">
        <v>1004</v>
      </c>
    </row>
    <row r="4" spans="1:8" ht="22.8" customHeight="1" thickTop="1">
      <c r="A4" s="1781" t="s">
        <v>1035</v>
      </c>
      <c r="B4" s="1782"/>
      <c r="C4" s="1783"/>
      <c r="D4" s="455">
        <v>1130788</v>
      </c>
      <c r="E4" s="484">
        <f t="shared" ref="E4:E21" si="0">D4/$D$21</f>
        <v>0.20743174106197815</v>
      </c>
      <c r="F4" s="455">
        <v>1259351</v>
      </c>
      <c r="G4" s="485">
        <f t="shared" ref="G4:G21" si="1">F4/$F$21</f>
        <v>0.17722486085604316</v>
      </c>
    </row>
    <row r="5" spans="1:8" ht="22.8" customHeight="1">
      <c r="A5" s="1762" t="s">
        <v>1036</v>
      </c>
      <c r="B5" s="1763"/>
      <c r="C5" s="1764"/>
      <c r="D5" s="451">
        <v>1443671</v>
      </c>
      <c r="E5" s="487">
        <f t="shared" si="0"/>
        <v>0.26482699590965508</v>
      </c>
      <c r="F5" s="451">
        <v>1244324</v>
      </c>
      <c r="G5" s="495">
        <f t="shared" si="1"/>
        <v>0.17511015416657871</v>
      </c>
    </row>
    <row r="6" spans="1:8" ht="22.8" customHeight="1">
      <c r="A6" s="1762" t="s">
        <v>1037</v>
      </c>
      <c r="B6" s="1763"/>
      <c r="C6" s="1764"/>
      <c r="D6" s="451">
        <v>48293</v>
      </c>
      <c r="E6" s="487">
        <f t="shared" si="0"/>
        <v>8.8588675075311294E-3</v>
      </c>
      <c r="F6" s="451">
        <v>73595</v>
      </c>
      <c r="G6" s="495">
        <f t="shared" si="1"/>
        <v>1.0356813656161385E-2</v>
      </c>
    </row>
    <row r="7" spans="1:8" ht="22.8" customHeight="1">
      <c r="A7" s="1762" t="s">
        <v>1038</v>
      </c>
      <c r="B7" s="1763"/>
      <c r="C7" s="1764"/>
      <c r="D7" s="451">
        <v>280034</v>
      </c>
      <c r="E7" s="487">
        <f t="shared" si="0"/>
        <v>5.1369434568239128E-2</v>
      </c>
      <c r="F7" s="451">
        <v>285589</v>
      </c>
      <c r="G7" s="495">
        <f t="shared" si="1"/>
        <v>4.0190122362245721E-2</v>
      </c>
    </row>
    <row r="8" spans="1:8" ht="22.8" customHeight="1">
      <c r="A8" s="1765" t="s">
        <v>1039</v>
      </c>
      <c r="B8" s="1766"/>
      <c r="C8" s="1767"/>
      <c r="D8" s="451">
        <v>643857</v>
      </c>
      <c r="E8" s="487">
        <f t="shared" si="0"/>
        <v>0.11810912258083925</v>
      </c>
      <c r="F8" s="451">
        <v>1371124</v>
      </c>
      <c r="G8" s="495">
        <f t="shared" si="1"/>
        <v>0.19295435515307593</v>
      </c>
    </row>
    <row r="9" spans="1:8" ht="22.8" customHeight="1">
      <c r="A9" s="1774" t="s">
        <v>1040</v>
      </c>
      <c r="B9" s="1775" t="s">
        <v>158</v>
      </c>
      <c r="C9" s="1776"/>
      <c r="D9" s="451">
        <f>D10+D14</f>
        <v>743037</v>
      </c>
      <c r="E9" s="487">
        <f t="shared" si="0"/>
        <v>0.13630270093374625</v>
      </c>
      <c r="F9" s="451">
        <f>F10+F14</f>
        <v>1687168</v>
      </c>
      <c r="G9" s="495">
        <f t="shared" si="1"/>
        <v>0.23743032247623472</v>
      </c>
    </row>
    <row r="10" spans="1:8" ht="22.8" customHeight="1">
      <c r="A10" s="1774"/>
      <c r="B10" s="1777" t="s">
        <v>1041</v>
      </c>
      <c r="C10" s="501" t="s">
        <v>932</v>
      </c>
      <c r="D10" s="451">
        <f>SUM(D11:D13)</f>
        <v>687592</v>
      </c>
      <c r="E10" s="487">
        <f t="shared" si="0"/>
        <v>0.12613187060730011</v>
      </c>
      <c r="F10" s="451">
        <f>SUM(F11:F13)</f>
        <v>1597887</v>
      </c>
      <c r="G10" s="495">
        <f t="shared" si="1"/>
        <v>0.22486606294724842</v>
      </c>
    </row>
    <row r="11" spans="1:8" ht="22.8" customHeight="1">
      <c r="A11" s="1774"/>
      <c r="B11" s="1777"/>
      <c r="C11" s="501" t="s">
        <v>1042</v>
      </c>
      <c r="D11" s="451">
        <v>94098</v>
      </c>
      <c r="E11" s="487">
        <f t="shared" si="0"/>
        <v>1.726133631631218E-2</v>
      </c>
      <c r="F11" s="451">
        <v>1013962</v>
      </c>
      <c r="G11" s="495">
        <f t="shared" si="1"/>
        <v>0.14269196940592038</v>
      </c>
    </row>
    <row r="12" spans="1:8" ht="22.8" customHeight="1">
      <c r="A12" s="1774"/>
      <c r="B12" s="1777"/>
      <c r="C12" s="501" t="s">
        <v>1043</v>
      </c>
      <c r="D12" s="451">
        <v>558402</v>
      </c>
      <c r="E12" s="487">
        <f t="shared" si="0"/>
        <v>0.1024332581107075</v>
      </c>
      <c r="F12" s="451">
        <v>554845</v>
      </c>
      <c r="G12" s="495">
        <f t="shared" si="1"/>
        <v>7.8081748393951544E-2</v>
      </c>
    </row>
    <row r="13" spans="1:8" ht="22.8" customHeight="1">
      <c r="A13" s="1774"/>
      <c r="B13" s="1777"/>
      <c r="C13" s="501" t="s">
        <v>1044</v>
      </c>
      <c r="D13" s="451">
        <v>35092</v>
      </c>
      <c r="E13" s="487">
        <f t="shared" si="0"/>
        <v>6.4372761802804213E-3</v>
      </c>
      <c r="F13" s="451">
        <v>29080</v>
      </c>
      <c r="G13" s="495">
        <f t="shared" si="1"/>
        <v>4.0923451473764945E-3</v>
      </c>
    </row>
    <row r="14" spans="1:8" ht="22.8" customHeight="1">
      <c r="A14" s="1774"/>
      <c r="B14" s="1769" t="s">
        <v>1055</v>
      </c>
      <c r="C14" s="501" t="s">
        <v>932</v>
      </c>
      <c r="D14" s="451">
        <f>SUM(D15:D16)</f>
        <v>55445</v>
      </c>
      <c r="E14" s="487">
        <f t="shared" si="0"/>
        <v>1.017083032644614E-2</v>
      </c>
      <c r="F14" s="451">
        <f>SUM(F15:F16)</f>
        <v>89281</v>
      </c>
      <c r="G14" s="495">
        <f t="shared" si="1"/>
        <v>1.2564259528986273E-2</v>
      </c>
    </row>
    <row r="15" spans="1:8" ht="22.8" customHeight="1">
      <c r="A15" s="1774"/>
      <c r="B15" s="1769"/>
      <c r="C15" s="501" t="s">
        <v>1046</v>
      </c>
      <c r="D15" s="451">
        <v>41035</v>
      </c>
      <c r="E15" s="487">
        <f t="shared" si="0"/>
        <v>7.5274600495214604E-3</v>
      </c>
      <c r="F15" s="451">
        <v>35811</v>
      </c>
      <c r="G15" s="495">
        <f t="shared" si="1"/>
        <v>5.0395795073142928E-3</v>
      </c>
    </row>
    <row r="16" spans="1:8" ht="22.8" customHeight="1">
      <c r="A16" s="1774"/>
      <c r="B16" s="1769"/>
      <c r="C16" s="501" t="s">
        <v>1047</v>
      </c>
      <c r="D16" s="451">
        <v>14410</v>
      </c>
      <c r="E16" s="487">
        <f t="shared" si="0"/>
        <v>2.6433702769246797E-3</v>
      </c>
      <c r="F16" s="451">
        <v>53470</v>
      </c>
      <c r="G16" s="495">
        <f t="shared" si="1"/>
        <v>7.5246800216719791E-3</v>
      </c>
    </row>
    <row r="17" spans="1:9" ht="22.8" customHeight="1">
      <c r="A17" s="1762" t="s">
        <v>1048</v>
      </c>
      <c r="B17" s="1763"/>
      <c r="C17" s="1764"/>
      <c r="D17" s="451">
        <v>638322</v>
      </c>
      <c r="E17" s="487">
        <f t="shared" si="0"/>
        <v>0.11709378222811349</v>
      </c>
      <c r="F17" s="451">
        <v>590704</v>
      </c>
      <c r="G17" s="495">
        <f t="shared" si="1"/>
        <v>8.3128082803847481E-2</v>
      </c>
    </row>
    <row r="18" spans="1:9" ht="22.8" customHeight="1">
      <c r="A18" s="1765" t="s">
        <v>1049</v>
      </c>
      <c r="B18" s="1766"/>
      <c r="C18" s="1767"/>
      <c r="D18" s="451">
        <v>42158</v>
      </c>
      <c r="E18" s="487">
        <f t="shared" si="0"/>
        <v>7.733463159929955E-3</v>
      </c>
      <c r="F18" s="451">
        <v>114801</v>
      </c>
      <c r="G18" s="495">
        <f t="shared" si="1"/>
        <v>1.6155616068224517E-2</v>
      </c>
    </row>
    <row r="19" spans="1:9" ht="22.8" customHeight="1">
      <c r="A19" s="1768" t="s">
        <v>1050</v>
      </c>
      <c r="B19" s="1769"/>
      <c r="C19" s="1770"/>
      <c r="D19" s="451">
        <v>960</v>
      </c>
      <c r="E19" s="487">
        <f t="shared" si="0"/>
        <v>1.7610239180067264E-4</v>
      </c>
      <c r="F19" s="451">
        <v>960</v>
      </c>
      <c r="G19" s="495">
        <f t="shared" si="1"/>
        <v>1.3509805163278661E-4</v>
      </c>
    </row>
    <row r="20" spans="1:9" ht="22.8" customHeight="1">
      <c r="A20" s="1765" t="s">
        <v>1051</v>
      </c>
      <c r="B20" s="1766"/>
      <c r="C20" s="1767"/>
      <c r="D20" s="451">
        <v>480254</v>
      </c>
      <c r="E20" s="487">
        <f t="shared" si="0"/>
        <v>8.809778965816692E-2</v>
      </c>
      <c r="F20" s="451">
        <v>478334</v>
      </c>
      <c r="G20" s="495">
        <f t="shared" si="1"/>
        <v>6.7314574405955577E-2</v>
      </c>
    </row>
    <row r="21" spans="1:9" ht="22.8" customHeight="1" thickBot="1">
      <c r="A21" s="1771" t="s">
        <v>1052</v>
      </c>
      <c r="B21" s="1772"/>
      <c r="C21" s="1773"/>
      <c r="D21" s="449">
        <f>SUM(D4,D5,D6,D7,D8,D9,D17,D18,D19,D20)</f>
        <v>5451374</v>
      </c>
      <c r="E21" s="490">
        <f t="shared" si="0"/>
        <v>1</v>
      </c>
      <c r="F21" s="449">
        <f>SUM(F4,F5,F6,F7,F8,F9,F17,F18,F19,F20)</f>
        <v>7105950</v>
      </c>
      <c r="G21" s="496">
        <f t="shared" si="1"/>
        <v>1</v>
      </c>
    </row>
    <row r="22" spans="1:9" ht="22.8" customHeight="1" thickBot="1">
      <c r="A22" s="20"/>
      <c r="B22" s="20"/>
      <c r="C22" s="20"/>
      <c r="D22" s="20"/>
      <c r="E22" s="20"/>
      <c r="F22" s="20"/>
      <c r="G22" s="20"/>
      <c r="H22" s="20"/>
      <c r="I22" s="20"/>
    </row>
    <row r="23" spans="1:9" ht="22.8" customHeight="1">
      <c r="A23" s="1784"/>
      <c r="B23" s="1785"/>
      <c r="C23" s="1786"/>
      <c r="D23" s="1778" t="s">
        <v>1029</v>
      </c>
      <c r="E23" s="1779"/>
      <c r="F23" s="1779" t="s">
        <v>1053</v>
      </c>
      <c r="G23" s="1779"/>
      <c r="H23" s="1779" t="s">
        <v>1054</v>
      </c>
      <c r="I23" s="1780"/>
    </row>
    <row r="24" spans="1:9" ht="22.8" customHeight="1" thickBot="1">
      <c r="A24" s="1787"/>
      <c r="B24" s="1788"/>
      <c r="C24" s="1789"/>
      <c r="D24" s="481" t="s">
        <v>1003</v>
      </c>
      <c r="E24" s="482" t="s">
        <v>1004</v>
      </c>
      <c r="F24" s="482" t="s">
        <v>1003</v>
      </c>
      <c r="G24" s="482" t="s">
        <v>1004</v>
      </c>
      <c r="H24" s="482" t="s">
        <v>1003</v>
      </c>
      <c r="I24" s="500" t="s">
        <v>1004</v>
      </c>
    </row>
    <row r="25" spans="1:9" ht="22.8" customHeight="1" thickTop="1">
      <c r="A25" s="1781" t="s">
        <v>1035</v>
      </c>
      <c r="B25" s="1782"/>
      <c r="C25" s="1783"/>
      <c r="D25" s="454">
        <v>1262446</v>
      </c>
      <c r="E25" s="484">
        <f>SUM(D25/D42)</f>
        <v>0.21613980229338847</v>
      </c>
      <c r="F25" s="455">
        <v>1238126</v>
      </c>
      <c r="G25" s="484">
        <f>SUM(F25/$F$42)</f>
        <v>0.2140975642568847</v>
      </c>
      <c r="H25" s="593">
        <v>1257504</v>
      </c>
      <c r="I25" s="485">
        <f>SUM(H25/$H$42)</f>
        <v>0.18214674941148318</v>
      </c>
    </row>
    <row r="26" spans="1:9" ht="22.8" customHeight="1">
      <c r="A26" s="1762" t="s">
        <v>1036</v>
      </c>
      <c r="B26" s="1763"/>
      <c r="C26" s="1764"/>
      <c r="D26" s="453">
        <v>1300430</v>
      </c>
      <c r="E26" s="487">
        <f>SUM(D26/D42)</f>
        <v>0.22264293529892856</v>
      </c>
      <c r="F26" s="451">
        <v>1489978</v>
      </c>
      <c r="G26" s="487">
        <f t="shared" ref="G26:G42" si="2">SUM(F26/$F$42)</f>
        <v>0.25764797815112883</v>
      </c>
      <c r="H26" s="592">
        <v>1481075</v>
      </c>
      <c r="I26" s="495">
        <f t="shared" ref="I26:I42" si="3">SUM(H26/$H$42)</f>
        <v>0.21453052784294321</v>
      </c>
    </row>
    <row r="27" spans="1:9" ht="22.8" customHeight="1">
      <c r="A27" s="1762" t="s">
        <v>1037</v>
      </c>
      <c r="B27" s="1763"/>
      <c r="C27" s="1764"/>
      <c r="D27" s="453">
        <v>52820</v>
      </c>
      <c r="E27" s="487">
        <f>SUM(D27/D42)</f>
        <v>9.0431625250797093E-3</v>
      </c>
      <c r="F27" s="451">
        <v>59188</v>
      </c>
      <c r="G27" s="487">
        <f t="shared" si="2"/>
        <v>1.0234827984580318E-2</v>
      </c>
      <c r="H27" s="592">
        <v>73846</v>
      </c>
      <c r="I27" s="495">
        <f t="shared" si="3"/>
        <v>1.0696434251533504E-2</v>
      </c>
    </row>
    <row r="28" spans="1:9" ht="22.8" customHeight="1">
      <c r="A28" s="1762" t="s">
        <v>1038</v>
      </c>
      <c r="B28" s="1763"/>
      <c r="C28" s="1764"/>
      <c r="D28" s="453">
        <v>393142</v>
      </c>
      <c r="E28" s="487">
        <f>SUM(D28/D42)</f>
        <v>6.7308727781803995E-2</v>
      </c>
      <c r="F28" s="451">
        <v>354854</v>
      </c>
      <c r="G28" s="487">
        <f t="shared" si="2"/>
        <v>6.136158764682477E-2</v>
      </c>
      <c r="H28" s="592">
        <v>380507</v>
      </c>
      <c r="I28" s="495">
        <f t="shared" si="3"/>
        <v>5.5115620449966943E-2</v>
      </c>
    </row>
    <row r="29" spans="1:9" ht="22.8" customHeight="1">
      <c r="A29" s="1765" t="s">
        <v>1039</v>
      </c>
      <c r="B29" s="1766"/>
      <c r="C29" s="1767"/>
      <c r="D29" s="453">
        <v>740766</v>
      </c>
      <c r="E29" s="487">
        <f>SUM(D29/D42)</f>
        <v>0.12682444776700486</v>
      </c>
      <c r="F29" s="451">
        <v>731874</v>
      </c>
      <c r="G29" s="487">
        <f t="shared" si="2"/>
        <v>0.12655613462841686</v>
      </c>
      <c r="H29" s="592">
        <v>758083</v>
      </c>
      <c r="I29" s="495">
        <f t="shared" si="3"/>
        <v>0.10980669185474194</v>
      </c>
    </row>
    <row r="30" spans="1:9" ht="22.8" customHeight="1">
      <c r="A30" s="1774" t="s">
        <v>1040</v>
      </c>
      <c r="B30" s="1775" t="s">
        <v>158</v>
      </c>
      <c r="C30" s="1776"/>
      <c r="D30" s="453">
        <v>845409</v>
      </c>
      <c r="E30" s="487">
        <f>SUM(D30/D42)</f>
        <v>0.14474007927234214</v>
      </c>
      <c r="F30" s="451">
        <v>784860</v>
      </c>
      <c r="G30" s="487">
        <f t="shared" si="2"/>
        <v>0.13571850868381613</v>
      </c>
      <c r="H30" s="592">
        <v>1821869</v>
      </c>
      <c r="I30" s="495">
        <f t="shared" si="3"/>
        <v>0.26389380566864956</v>
      </c>
    </row>
    <row r="31" spans="1:9" ht="22.8" customHeight="1">
      <c r="A31" s="1774"/>
      <c r="B31" s="1777" t="s">
        <v>1041</v>
      </c>
      <c r="C31" s="501" t="s">
        <v>932</v>
      </c>
      <c r="D31" s="453">
        <v>733645</v>
      </c>
      <c r="E31" s="487">
        <f>SUM(D31/D42)</f>
        <v>0.12560528153563241</v>
      </c>
      <c r="F31" s="451">
        <v>525052</v>
      </c>
      <c r="G31" s="487">
        <f t="shared" si="2"/>
        <v>9.0792338023921504E-2</v>
      </c>
      <c r="H31" s="592">
        <v>1189743</v>
      </c>
      <c r="I31" s="495">
        <f t="shared" si="3"/>
        <v>0.17233171432064331</v>
      </c>
    </row>
    <row r="32" spans="1:9" ht="22.8" customHeight="1">
      <c r="A32" s="1774"/>
      <c r="B32" s="1777"/>
      <c r="C32" s="501" t="s">
        <v>1042</v>
      </c>
      <c r="D32" s="453">
        <v>156339</v>
      </c>
      <c r="E32" s="487">
        <f>SUM(D32/D42)</f>
        <v>2.6766357175472107E-2</v>
      </c>
      <c r="F32" s="451">
        <v>86884</v>
      </c>
      <c r="G32" s="487">
        <f t="shared" si="2"/>
        <v>1.5024038565457127E-2</v>
      </c>
      <c r="H32" s="592">
        <v>268617</v>
      </c>
      <c r="I32" s="495">
        <f t="shared" si="3"/>
        <v>3.8908594634024525E-2</v>
      </c>
    </row>
    <row r="33" spans="1:9" ht="22.8" customHeight="1">
      <c r="A33" s="1774"/>
      <c r="B33" s="1777"/>
      <c r="C33" s="501" t="s">
        <v>1043</v>
      </c>
      <c r="D33" s="453">
        <v>544494</v>
      </c>
      <c r="E33" s="487">
        <f>SUM(D33/D42)</f>
        <v>9.3221274818832855E-2</v>
      </c>
      <c r="F33" s="451">
        <v>416908</v>
      </c>
      <c r="G33" s="487">
        <f t="shared" si="2"/>
        <v>7.2092006241052442E-2</v>
      </c>
      <c r="H33" s="592">
        <v>896730</v>
      </c>
      <c r="I33" s="495">
        <f t="shared" si="3"/>
        <v>0.12988941156430461</v>
      </c>
    </row>
    <row r="34" spans="1:9" ht="22.8" customHeight="1">
      <c r="A34" s="1774"/>
      <c r="B34" s="1777"/>
      <c r="C34" s="501" t="s">
        <v>1044</v>
      </c>
      <c r="D34" s="453">
        <v>32812</v>
      </c>
      <c r="E34" s="487">
        <f>SUM(D34/D42)</f>
        <v>5.6176495413274409E-3</v>
      </c>
      <c r="F34" s="451">
        <v>21260</v>
      </c>
      <c r="G34" s="487">
        <f t="shared" si="2"/>
        <v>3.6762932174119346E-3</v>
      </c>
      <c r="H34" s="592">
        <v>24396</v>
      </c>
      <c r="I34" s="495">
        <f t="shared" si="3"/>
        <v>3.5337081223141588E-3</v>
      </c>
    </row>
    <row r="35" spans="1:9" ht="22.8" customHeight="1">
      <c r="A35" s="1774"/>
      <c r="B35" s="1769" t="s">
        <v>1045</v>
      </c>
      <c r="C35" s="501" t="s">
        <v>932</v>
      </c>
      <c r="D35" s="453">
        <v>111764</v>
      </c>
      <c r="E35" s="487">
        <f>SUM(D35/D42)</f>
        <v>1.9134797736709744E-2</v>
      </c>
      <c r="F35" s="451">
        <v>259808</v>
      </c>
      <c r="G35" s="487">
        <f t="shared" si="2"/>
        <v>4.4926170659894633E-2</v>
      </c>
      <c r="H35" s="592">
        <v>632126</v>
      </c>
      <c r="I35" s="495">
        <f t="shared" si="3"/>
        <v>9.1562091348006233E-2</v>
      </c>
    </row>
    <row r="36" spans="1:9" ht="22.8" customHeight="1">
      <c r="A36" s="1774"/>
      <c r="B36" s="1769"/>
      <c r="C36" s="501" t="s">
        <v>1046</v>
      </c>
      <c r="D36" s="453">
        <v>59182</v>
      </c>
      <c r="E36" s="487">
        <f>SUM(D36/D42)</f>
        <v>1.0132382517214452E-2</v>
      </c>
      <c r="F36" s="451">
        <v>86706</v>
      </c>
      <c r="G36" s="487">
        <f t="shared" si="2"/>
        <v>1.4993258688095918E-2</v>
      </c>
      <c r="H36" s="592">
        <v>453165</v>
      </c>
      <c r="I36" s="495">
        <f t="shared" si="3"/>
        <v>6.5639975456980484E-2</v>
      </c>
    </row>
    <row r="37" spans="1:9" ht="22.8" customHeight="1">
      <c r="A37" s="1774"/>
      <c r="B37" s="1769"/>
      <c r="C37" s="501" t="s">
        <v>1047</v>
      </c>
      <c r="D37" s="453">
        <v>52582</v>
      </c>
      <c r="E37" s="487">
        <f>SUM(D37/D42)</f>
        <v>9.0024152194952915E-3</v>
      </c>
      <c r="F37" s="451">
        <v>173102</v>
      </c>
      <c r="G37" s="487">
        <f t="shared" si="2"/>
        <v>2.9932911971798714E-2</v>
      </c>
      <c r="H37" s="592">
        <v>178961</v>
      </c>
      <c r="I37" s="495">
        <f t="shared" si="3"/>
        <v>2.5922115891025749E-2</v>
      </c>
    </row>
    <row r="38" spans="1:9" ht="22.8" customHeight="1">
      <c r="A38" s="1762" t="s">
        <v>1048</v>
      </c>
      <c r="B38" s="1763"/>
      <c r="C38" s="1764"/>
      <c r="D38" s="453">
        <v>548613</v>
      </c>
      <c r="E38" s="487">
        <f>SUM(D38/D42)</f>
        <v>9.3926477136909409E-2</v>
      </c>
      <c r="F38" s="451">
        <v>549727</v>
      </c>
      <c r="G38" s="487">
        <f t="shared" si="2"/>
        <v>9.5059155292954403E-2</v>
      </c>
      <c r="H38" s="592">
        <v>542387</v>
      </c>
      <c r="I38" s="495">
        <f t="shared" si="3"/>
        <v>7.8563590233546879E-2</v>
      </c>
    </row>
    <row r="39" spans="1:9" ht="22.8" customHeight="1">
      <c r="A39" s="1765" t="s">
        <v>1049</v>
      </c>
      <c r="B39" s="1766"/>
      <c r="C39" s="1767"/>
      <c r="D39" s="453">
        <v>192069</v>
      </c>
      <c r="E39" s="487">
        <f>SUM(D39/D42)</f>
        <v>3.2883589228124475E-2</v>
      </c>
      <c r="F39" s="451">
        <v>74217</v>
      </c>
      <c r="G39" s="487">
        <f t="shared" si="2"/>
        <v>1.2833652573690572E-2</v>
      </c>
      <c r="H39" s="592">
        <v>93764</v>
      </c>
      <c r="I39" s="495">
        <f t="shared" si="3"/>
        <v>1.3581513706372552E-2</v>
      </c>
    </row>
    <row r="40" spans="1:9" ht="22.8" customHeight="1">
      <c r="A40" s="1768" t="s">
        <v>1050</v>
      </c>
      <c r="B40" s="1769"/>
      <c r="C40" s="1770"/>
      <c r="D40" s="453">
        <v>1800</v>
      </c>
      <c r="E40" s="487">
        <f>SUM(D40/D42)</f>
        <v>3.0817289937795303E-4</v>
      </c>
      <c r="F40" s="451">
        <v>600</v>
      </c>
      <c r="G40" s="487">
        <f t="shared" si="2"/>
        <v>1.0375239559958422E-4</v>
      </c>
      <c r="H40" s="592">
        <v>600</v>
      </c>
      <c r="I40" s="495">
        <f t="shared" si="3"/>
        <v>8.6908709353520871E-5</v>
      </c>
    </row>
    <row r="41" spans="1:9" ht="22.8" customHeight="1">
      <c r="A41" s="1765" t="s">
        <v>1051</v>
      </c>
      <c r="B41" s="1766"/>
      <c r="C41" s="1767"/>
      <c r="D41" s="453">
        <v>503382</v>
      </c>
      <c r="E41" s="487">
        <f>SUM(D41/D42)</f>
        <v>8.6182605797040415E-2</v>
      </c>
      <c r="F41" s="451">
        <v>499575</v>
      </c>
      <c r="G41" s="487">
        <f t="shared" si="2"/>
        <v>8.6386838386103823E-2</v>
      </c>
      <c r="H41" s="592">
        <v>494161</v>
      </c>
      <c r="I41" s="495">
        <f t="shared" si="3"/>
        <v>7.1578157871408712E-2</v>
      </c>
    </row>
    <row r="42" spans="1:9" ht="22.8" customHeight="1" thickBot="1">
      <c r="A42" s="1771" t="s">
        <v>1052</v>
      </c>
      <c r="B42" s="1772"/>
      <c r="C42" s="1773"/>
      <c r="D42" s="450">
        <v>5840877</v>
      </c>
      <c r="E42" s="490">
        <f t="shared" ref="E42" si="4">SUM(E25+E26+E27+E28+E29+E30+E38+E39+E40+E41)</f>
        <v>0.99999999999999989</v>
      </c>
      <c r="F42" s="449">
        <v>5782999</v>
      </c>
      <c r="G42" s="490">
        <f t="shared" si="2"/>
        <v>1</v>
      </c>
      <c r="H42" s="591">
        <v>6903796</v>
      </c>
      <c r="I42" s="496">
        <f t="shared" si="3"/>
        <v>1</v>
      </c>
    </row>
    <row r="43" spans="1:9" ht="22.8" customHeight="1">
      <c r="A43" s="20"/>
      <c r="B43" s="20"/>
      <c r="C43" s="20"/>
      <c r="D43" s="20"/>
      <c r="E43" s="20"/>
      <c r="F43" s="20"/>
      <c r="G43" s="20"/>
      <c r="H43" s="20"/>
      <c r="I43" s="248" t="s">
        <v>1032</v>
      </c>
    </row>
    <row r="44" spans="1:9" ht="22.8" customHeight="1">
      <c r="A44" s="20" t="s">
        <v>1033</v>
      </c>
      <c r="B44" s="20"/>
      <c r="C44" s="20"/>
      <c r="D44" s="20"/>
      <c r="E44" s="20"/>
      <c r="F44" s="20"/>
      <c r="G44" s="20"/>
      <c r="H44" s="20"/>
      <c r="I44" s="20"/>
    </row>
  </sheetData>
  <mergeCells count="35">
    <mergeCell ref="A5:C5"/>
    <mergeCell ref="A2:C3"/>
    <mergeCell ref="D2:E2"/>
    <mergeCell ref="F2:G2"/>
    <mergeCell ref="A4:C4"/>
    <mergeCell ref="A6:C6"/>
    <mergeCell ref="A7:C7"/>
    <mergeCell ref="A8:C8"/>
    <mergeCell ref="A9:A16"/>
    <mergeCell ref="B9:C9"/>
    <mergeCell ref="B10:B13"/>
    <mergeCell ref="B14:B16"/>
    <mergeCell ref="A27:C27"/>
    <mergeCell ref="A17:C17"/>
    <mergeCell ref="A18:C18"/>
    <mergeCell ref="A19:C19"/>
    <mergeCell ref="A20:C20"/>
    <mergeCell ref="A21:C21"/>
    <mergeCell ref="A23:C24"/>
    <mergeCell ref="D23:E23"/>
    <mergeCell ref="F23:G23"/>
    <mergeCell ref="H23:I23"/>
    <mergeCell ref="A25:C25"/>
    <mergeCell ref="A26:C26"/>
    <mergeCell ref="A28:C28"/>
    <mergeCell ref="A29:C29"/>
    <mergeCell ref="A30:A37"/>
    <mergeCell ref="B30:C30"/>
    <mergeCell ref="B31:B34"/>
    <mergeCell ref="B35:B37"/>
    <mergeCell ref="A38:C38"/>
    <mergeCell ref="A39:C39"/>
    <mergeCell ref="A40:C40"/>
    <mergeCell ref="A41:C41"/>
    <mergeCell ref="A42:C42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503A-C796-45E6-ACF8-B5F614BCDF00}">
  <sheetPr codeName="Sheet34"/>
  <dimension ref="A1:G34"/>
  <sheetViews>
    <sheetView view="pageLayout" topLeftCell="A34" zoomScaleNormal="100" workbookViewId="0">
      <selection activeCell="E45" sqref="E45"/>
    </sheetView>
  </sheetViews>
  <sheetFormatPr defaultRowHeight="18"/>
  <cols>
    <col min="1" max="1" width="20.69921875" customWidth="1"/>
    <col min="2" max="7" width="16.09765625" customWidth="1"/>
  </cols>
  <sheetData>
    <row r="1" spans="1:6" ht="23.4" customHeight="1" thickBot="1">
      <c r="A1" s="20" t="s">
        <v>1056</v>
      </c>
      <c r="B1" s="20"/>
      <c r="C1" s="20"/>
      <c r="D1" s="20"/>
      <c r="E1" s="248" t="s">
        <v>1028</v>
      </c>
      <c r="F1" s="20"/>
    </row>
    <row r="2" spans="1:6" ht="23.4" customHeight="1">
      <c r="A2" s="1790"/>
      <c r="B2" s="1779" t="s">
        <v>1001</v>
      </c>
      <c r="C2" s="1779"/>
      <c r="D2" s="1778" t="s">
        <v>1002</v>
      </c>
      <c r="E2" s="1780"/>
    </row>
    <row r="3" spans="1:6" ht="23.4" customHeight="1" thickBot="1">
      <c r="A3" s="1791"/>
      <c r="B3" s="482" t="s">
        <v>1003</v>
      </c>
      <c r="C3" s="482" t="s">
        <v>1004</v>
      </c>
      <c r="D3" s="481" t="s">
        <v>1003</v>
      </c>
      <c r="E3" s="500" t="s">
        <v>1004</v>
      </c>
    </row>
    <row r="4" spans="1:6" ht="23.4" customHeight="1" thickTop="1">
      <c r="A4" s="502" t="s">
        <v>1057</v>
      </c>
      <c r="B4" s="699">
        <v>70795</v>
      </c>
      <c r="C4" s="503">
        <f t="shared" ref="C4:C15" si="0">B4/$B$16</f>
        <v>1.2986634195342312E-2</v>
      </c>
      <c r="D4" s="699">
        <v>69206</v>
      </c>
      <c r="E4" s="504">
        <f t="shared" ref="E4:E16" si="1">D4/$D$16</f>
        <v>9.7391622513527398E-3</v>
      </c>
    </row>
    <row r="5" spans="1:6" ht="23.4" customHeight="1">
      <c r="A5" s="505" t="s">
        <v>1058</v>
      </c>
      <c r="B5" s="698">
        <v>929429</v>
      </c>
      <c r="C5" s="503">
        <f t="shared" si="0"/>
        <v>0.1704944478217785</v>
      </c>
      <c r="D5" s="698">
        <v>1661740</v>
      </c>
      <c r="E5" s="504">
        <f t="shared" si="1"/>
        <v>0.23385191283361126</v>
      </c>
    </row>
    <row r="6" spans="1:6" ht="23.4" customHeight="1">
      <c r="A6" s="505" t="s">
        <v>1059</v>
      </c>
      <c r="B6" s="698">
        <v>1133283</v>
      </c>
      <c r="C6" s="503">
        <f t="shared" si="0"/>
        <v>0.20788942384066841</v>
      </c>
      <c r="D6" s="698">
        <v>1160158</v>
      </c>
      <c r="E6" s="504">
        <f t="shared" si="1"/>
        <v>0.16326571394394837</v>
      </c>
    </row>
    <row r="7" spans="1:6" ht="23.4" customHeight="1">
      <c r="A7" s="505" t="s">
        <v>1060</v>
      </c>
      <c r="B7" s="698">
        <v>565976</v>
      </c>
      <c r="C7" s="503">
        <f t="shared" si="0"/>
        <v>0.10382263260601822</v>
      </c>
      <c r="D7" s="698">
        <v>561383</v>
      </c>
      <c r="E7" s="504">
        <f t="shared" si="1"/>
        <v>7.9001822416425671E-2</v>
      </c>
    </row>
    <row r="8" spans="1:6" ht="23.4" customHeight="1">
      <c r="A8" s="505" t="s">
        <v>1061</v>
      </c>
      <c r="B8" s="698">
        <v>1840</v>
      </c>
      <c r="C8" s="503">
        <f t="shared" si="0"/>
        <v>3.3752958428462257E-4</v>
      </c>
      <c r="D8" s="698">
        <v>1820</v>
      </c>
      <c r="E8" s="504">
        <f t="shared" si="1"/>
        <v>2.5612338955382461E-4</v>
      </c>
    </row>
    <row r="9" spans="1:6" ht="23.4" customHeight="1">
      <c r="A9" s="486" t="s">
        <v>1062</v>
      </c>
      <c r="B9" s="698">
        <v>416709</v>
      </c>
      <c r="C9" s="503">
        <f t="shared" si="0"/>
        <v>7.6441095400902603E-2</v>
      </c>
      <c r="D9" s="698">
        <v>1348694</v>
      </c>
      <c r="E9" s="504">
        <f t="shared" si="1"/>
        <v>0.18979784546753073</v>
      </c>
    </row>
    <row r="10" spans="1:6" ht="23.4" customHeight="1">
      <c r="A10" s="505" t="s">
        <v>1063</v>
      </c>
      <c r="B10" s="698">
        <v>319213</v>
      </c>
      <c r="C10" s="503">
        <f t="shared" si="0"/>
        <v>5.8556429993612623E-2</v>
      </c>
      <c r="D10" s="698">
        <v>355074</v>
      </c>
      <c r="E10" s="504">
        <f t="shared" si="1"/>
        <v>4.9968547484854242E-2</v>
      </c>
    </row>
    <row r="11" spans="1:6" ht="23.4" customHeight="1">
      <c r="A11" s="505" t="s">
        <v>1064</v>
      </c>
      <c r="B11" s="698">
        <v>331360</v>
      </c>
      <c r="C11" s="503">
        <f t="shared" si="0"/>
        <v>6.0784675569865505E-2</v>
      </c>
      <c r="D11" s="698">
        <v>280568</v>
      </c>
      <c r="E11" s="504">
        <f t="shared" si="1"/>
        <v>3.9483531406778828E-2</v>
      </c>
    </row>
    <row r="12" spans="1:6" ht="23.4" customHeight="1">
      <c r="A12" s="505" t="s">
        <v>1065</v>
      </c>
      <c r="B12" s="698">
        <v>269839</v>
      </c>
      <c r="C12" s="503">
        <f t="shared" si="0"/>
        <v>4.9499263855314272E-2</v>
      </c>
      <c r="D12" s="698">
        <v>299034</v>
      </c>
      <c r="E12" s="504">
        <f t="shared" si="1"/>
        <v>4.2082198720790324E-2</v>
      </c>
    </row>
    <row r="13" spans="1:6" ht="23.4" customHeight="1">
      <c r="A13" s="505" t="s">
        <v>1066</v>
      </c>
      <c r="B13" s="698">
        <v>719163</v>
      </c>
      <c r="C13" s="503">
        <f t="shared" si="0"/>
        <v>0.13192325457765328</v>
      </c>
      <c r="D13" s="698">
        <v>688288</v>
      </c>
      <c r="E13" s="504">
        <f t="shared" si="1"/>
        <v>9.6860799752320245E-2</v>
      </c>
    </row>
    <row r="14" spans="1:6" ht="23.4" customHeight="1">
      <c r="A14" s="440" t="s">
        <v>1067</v>
      </c>
      <c r="B14" s="698">
        <v>55445</v>
      </c>
      <c r="C14" s="503">
        <f t="shared" si="0"/>
        <v>1.017083032644614E-2</v>
      </c>
      <c r="D14" s="698">
        <v>89281</v>
      </c>
      <c r="E14" s="504">
        <f t="shared" si="1"/>
        <v>1.2564259528986273E-2</v>
      </c>
    </row>
    <row r="15" spans="1:6" ht="23.4" customHeight="1">
      <c r="A15" s="486" t="s">
        <v>1048</v>
      </c>
      <c r="B15" s="698">
        <v>638322</v>
      </c>
      <c r="C15" s="503">
        <f t="shared" si="0"/>
        <v>0.11709378222811349</v>
      </c>
      <c r="D15" s="698">
        <v>590704</v>
      </c>
      <c r="E15" s="504">
        <f t="shared" si="1"/>
        <v>8.3128082803847481E-2</v>
      </c>
    </row>
    <row r="16" spans="1:6" ht="23.4" customHeight="1" thickBot="1">
      <c r="A16" s="507" t="s">
        <v>1052</v>
      </c>
      <c r="B16" s="689">
        <f>SUM(B4:B15)</f>
        <v>5451374</v>
      </c>
      <c r="C16" s="508">
        <f>SUM(C4:C15)</f>
        <v>1</v>
      </c>
      <c r="D16" s="689">
        <f>SUM(D4:D15)</f>
        <v>7105950</v>
      </c>
      <c r="E16" s="509">
        <f t="shared" si="1"/>
        <v>1</v>
      </c>
    </row>
    <row r="17" spans="1:7" ht="23.4" customHeight="1" thickBot="1">
      <c r="A17" s="20"/>
      <c r="B17" s="20"/>
      <c r="C17" s="20"/>
      <c r="D17" s="20"/>
      <c r="E17" s="20"/>
      <c r="F17" s="20"/>
      <c r="G17" s="20"/>
    </row>
    <row r="18" spans="1:7" ht="23.4" customHeight="1">
      <c r="A18" s="1790"/>
      <c r="B18" s="1778" t="s">
        <v>1029</v>
      </c>
      <c r="C18" s="1779"/>
      <c r="D18" s="1779" t="s">
        <v>1053</v>
      </c>
      <c r="E18" s="1779"/>
      <c r="F18" s="1779" t="s">
        <v>1068</v>
      </c>
      <c r="G18" s="1780"/>
    </row>
    <row r="19" spans="1:7" ht="23.4" customHeight="1" thickBot="1">
      <c r="A19" s="1791"/>
      <c r="B19" s="481" t="s">
        <v>1003</v>
      </c>
      <c r="C19" s="482" t="s">
        <v>1004</v>
      </c>
      <c r="D19" s="482" t="s">
        <v>1003</v>
      </c>
      <c r="E19" s="482" t="s">
        <v>1004</v>
      </c>
      <c r="F19" s="482" t="s">
        <v>1003</v>
      </c>
      <c r="G19" s="500" t="s">
        <v>1004</v>
      </c>
    </row>
    <row r="20" spans="1:7" ht="23.4" customHeight="1" thickTop="1">
      <c r="A20" s="502" t="s">
        <v>1057</v>
      </c>
      <c r="B20" s="699">
        <v>67202</v>
      </c>
      <c r="C20" s="503">
        <f t="shared" ref="C20:C31" si="2">B20/$B$32</f>
        <v>1.1505463991109554E-2</v>
      </c>
      <c r="D20" s="699">
        <v>67122</v>
      </c>
      <c r="E20" s="503">
        <f>D20/$D$32</f>
        <v>1.1606780495725487E-2</v>
      </c>
      <c r="F20" s="700">
        <v>66416</v>
      </c>
      <c r="G20" s="504">
        <f>F20/$F$32</f>
        <v>9.620214734039071E-3</v>
      </c>
    </row>
    <row r="21" spans="1:7" ht="23.4" customHeight="1">
      <c r="A21" s="505" t="s">
        <v>1058</v>
      </c>
      <c r="B21" s="698">
        <v>1264542</v>
      </c>
      <c r="C21" s="503">
        <f t="shared" si="2"/>
        <v>0.21649865251399747</v>
      </c>
      <c r="D21" s="698">
        <v>968875</v>
      </c>
      <c r="E21" s="503">
        <f t="shared" ref="E21:E31" si="3">D21/$D$32</f>
        <v>0.16753850381091195</v>
      </c>
      <c r="F21" s="697">
        <v>1061243</v>
      </c>
      <c r="G21" s="504">
        <f t="shared" ref="G21:G31" si="4">F21/$F$32</f>
        <v>0.1537187657340976</v>
      </c>
    </row>
    <row r="22" spans="1:7" ht="23.4" customHeight="1">
      <c r="A22" s="505" t="s">
        <v>1059</v>
      </c>
      <c r="B22" s="698">
        <v>1247533</v>
      </c>
      <c r="C22" s="503">
        <f t="shared" si="2"/>
        <v>0.21358658982204212</v>
      </c>
      <c r="D22" s="698">
        <v>1269349</v>
      </c>
      <c r="E22" s="503">
        <f t="shared" si="3"/>
        <v>0.21949666600322773</v>
      </c>
      <c r="F22" s="697">
        <v>1272204</v>
      </c>
      <c r="G22" s="504">
        <f t="shared" si="4"/>
        <v>0.18427601279064446</v>
      </c>
    </row>
    <row r="23" spans="1:7" ht="23.4" customHeight="1">
      <c r="A23" s="505" t="s">
        <v>1060</v>
      </c>
      <c r="B23" s="698">
        <v>633970</v>
      </c>
      <c r="C23" s="503">
        <f t="shared" si="2"/>
        <v>0.10854020723257826</v>
      </c>
      <c r="D23" s="698">
        <v>641499</v>
      </c>
      <c r="E23" s="503">
        <f t="shared" si="3"/>
        <v>0.11092843004122947</v>
      </c>
      <c r="F23" s="697">
        <v>692519</v>
      </c>
      <c r="G23" s="504">
        <f t="shared" si="4"/>
        <v>0.10030988748798488</v>
      </c>
    </row>
    <row r="24" spans="1:7" ht="23.4" customHeight="1">
      <c r="A24" s="505" t="s">
        <v>1061</v>
      </c>
      <c r="B24" s="698">
        <v>1821</v>
      </c>
      <c r="C24" s="503">
        <f t="shared" si="2"/>
        <v>3.1176824987069578E-4</v>
      </c>
      <c r="D24" s="698">
        <v>1841</v>
      </c>
      <c r="E24" s="503">
        <f t="shared" si="3"/>
        <v>3.1834693383139096E-4</v>
      </c>
      <c r="F24" s="697">
        <v>1842</v>
      </c>
      <c r="G24" s="504">
        <f t="shared" si="4"/>
        <v>2.668097377153091E-4</v>
      </c>
    </row>
    <row r="25" spans="1:7" ht="23.4" customHeight="1">
      <c r="A25" s="486" t="s">
        <v>1062</v>
      </c>
      <c r="B25" s="698">
        <v>371999</v>
      </c>
      <c r="C25" s="503">
        <f t="shared" si="2"/>
        <v>6.3688894664277296E-2</v>
      </c>
      <c r="D25" s="698">
        <v>411540</v>
      </c>
      <c r="E25" s="503">
        <f t="shared" si="3"/>
        <v>7.1163768141754818E-2</v>
      </c>
      <c r="F25" s="697">
        <v>538070</v>
      </c>
      <c r="G25" s="504">
        <f t="shared" si="4"/>
        <v>7.7938282069748288E-2</v>
      </c>
    </row>
    <row r="26" spans="1:7" ht="23.4" customHeight="1">
      <c r="A26" s="505" t="s">
        <v>1063</v>
      </c>
      <c r="B26" s="698">
        <v>346592</v>
      </c>
      <c r="C26" s="503">
        <f t="shared" si="2"/>
        <v>5.9339034189557494E-2</v>
      </c>
      <c r="D26" s="698">
        <v>446309</v>
      </c>
      <c r="E26" s="503">
        <f t="shared" si="3"/>
        <v>7.7176046546091392E-2</v>
      </c>
      <c r="F26" s="697">
        <v>413970</v>
      </c>
      <c r="G26" s="504">
        <f t="shared" si="4"/>
        <v>5.9962664018461724E-2</v>
      </c>
    </row>
    <row r="27" spans="1:7" ht="23.4" customHeight="1">
      <c r="A27" s="505" t="s">
        <v>1064</v>
      </c>
      <c r="B27" s="698">
        <v>327975</v>
      </c>
      <c r="C27" s="503">
        <f t="shared" si="2"/>
        <v>5.6151670374157851E-2</v>
      </c>
      <c r="D27" s="698">
        <v>200386</v>
      </c>
      <c r="E27" s="503">
        <f t="shared" si="3"/>
        <v>3.4650879241030476E-2</v>
      </c>
      <c r="F27" s="697">
        <v>409195</v>
      </c>
      <c r="G27" s="504">
        <f t="shared" si="4"/>
        <v>5.9271015539856621E-2</v>
      </c>
    </row>
    <row r="28" spans="1:7" ht="23.4" customHeight="1">
      <c r="A28" s="505" t="s">
        <v>1065</v>
      </c>
      <c r="B28" s="698">
        <v>258156</v>
      </c>
      <c r="C28" s="503">
        <f t="shared" si="2"/>
        <v>4.419815722878602E-2</v>
      </c>
      <c r="D28" s="698">
        <v>285561</v>
      </c>
      <c r="E28" s="503">
        <f t="shared" si="3"/>
        <v>4.9379396399688122E-2</v>
      </c>
      <c r="F28" s="697">
        <v>272969</v>
      </c>
      <c r="G28" s="504">
        <f t="shared" si="4"/>
        <v>3.9538972472535398E-2</v>
      </c>
    </row>
    <row r="29" spans="1:7" ht="23.4" customHeight="1">
      <c r="A29" s="505" t="s">
        <v>1066</v>
      </c>
      <c r="B29" s="698">
        <v>660710</v>
      </c>
      <c r="C29" s="503">
        <f t="shared" si="2"/>
        <v>0.11311828686000407</v>
      </c>
      <c r="D29" s="698">
        <v>680982</v>
      </c>
      <c r="E29" s="503">
        <f t="shared" si="3"/>
        <v>0.11775585643366011</v>
      </c>
      <c r="F29" s="697">
        <v>1000855</v>
      </c>
      <c r="G29" s="504">
        <f t="shared" si="4"/>
        <v>0.14497169383336356</v>
      </c>
    </row>
    <row r="30" spans="1:7" ht="23.4" customHeight="1">
      <c r="A30" s="440" t="s">
        <v>1067</v>
      </c>
      <c r="B30" s="698">
        <v>111764</v>
      </c>
      <c r="C30" s="503">
        <f t="shared" si="2"/>
        <v>1.9134797736709744E-2</v>
      </c>
      <c r="D30" s="698">
        <v>259808</v>
      </c>
      <c r="E30" s="503">
        <f t="shared" si="3"/>
        <v>4.4926170659894633E-2</v>
      </c>
      <c r="F30" s="697">
        <v>632126</v>
      </c>
      <c r="G30" s="504">
        <f t="shared" si="4"/>
        <v>9.1562091348006233E-2</v>
      </c>
    </row>
    <row r="31" spans="1:7" ht="23.4" customHeight="1">
      <c r="A31" s="486" t="s">
        <v>1048</v>
      </c>
      <c r="B31" s="698">
        <v>548613</v>
      </c>
      <c r="C31" s="503">
        <f t="shared" si="2"/>
        <v>9.3926477136909409E-2</v>
      </c>
      <c r="D31" s="698">
        <v>549727</v>
      </c>
      <c r="E31" s="503">
        <f t="shared" si="3"/>
        <v>9.5059155292954403E-2</v>
      </c>
      <c r="F31" s="697">
        <v>542387</v>
      </c>
      <c r="G31" s="504">
        <f t="shared" si="4"/>
        <v>7.8563590233546879E-2</v>
      </c>
    </row>
    <row r="32" spans="1:7" ht="23.4" customHeight="1" thickBot="1">
      <c r="A32" s="507" t="s">
        <v>1052</v>
      </c>
      <c r="B32" s="689">
        <v>5840877</v>
      </c>
      <c r="C32" s="508">
        <f>SUM(C20:C31)</f>
        <v>1</v>
      </c>
      <c r="D32" s="689">
        <f>SUM(D20:D31)</f>
        <v>5782999</v>
      </c>
      <c r="E32" s="508">
        <f>SUM(E20:E31)</f>
        <v>1.0000000000000002</v>
      </c>
      <c r="F32" s="687">
        <f>SUM(F20:F31)</f>
        <v>6903796</v>
      </c>
      <c r="G32" s="509">
        <f>SUM(G20:G31)</f>
        <v>0.99999999999999978</v>
      </c>
    </row>
    <row r="33" spans="1:7" ht="23.4" customHeight="1">
      <c r="A33" s="20"/>
      <c r="B33" s="20"/>
      <c r="C33" s="20"/>
      <c r="D33" s="20"/>
      <c r="E33" s="20"/>
      <c r="F33" s="20"/>
      <c r="G33" s="248" t="s">
        <v>1032</v>
      </c>
    </row>
    <row r="34" spans="1:7" ht="23.4" customHeight="1">
      <c r="A34" s="20" t="s">
        <v>1069</v>
      </c>
      <c r="B34" s="20"/>
      <c r="C34" s="20"/>
      <c r="D34" s="20"/>
      <c r="E34" s="20"/>
      <c r="F34" s="20"/>
      <c r="G34" s="20"/>
    </row>
  </sheetData>
  <mergeCells count="7">
    <mergeCell ref="F18:G18"/>
    <mergeCell ref="A2:A3"/>
    <mergeCell ref="B2:C2"/>
    <mergeCell ref="D2:E2"/>
    <mergeCell ref="A18:A19"/>
    <mergeCell ref="B18:C18"/>
    <mergeCell ref="D18:E18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93418-A678-4160-B652-F23E31B67ECB}">
  <sheetPr codeName="Sheet35"/>
  <dimension ref="A1:G31"/>
  <sheetViews>
    <sheetView view="pageLayout" topLeftCell="A8" zoomScale="85" zoomScaleNormal="100" zoomScalePageLayoutView="85" workbookViewId="0">
      <selection activeCell="E45" sqref="E45"/>
    </sheetView>
  </sheetViews>
  <sheetFormatPr defaultRowHeight="18"/>
  <cols>
    <col min="1" max="1" width="29.09765625" customWidth="1"/>
    <col min="2" max="7" width="14.8984375" customWidth="1"/>
  </cols>
  <sheetData>
    <row r="1" spans="1:7" ht="23.4" customHeight="1" thickBot="1">
      <c r="A1" s="20" t="s">
        <v>1070</v>
      </c>
      <c r="B1" s="510"/>
      <c r="C1" s="510"/>
      <c r="D1" s="510"/>
      <c r="E1" s="248" t="s">
        <v>798</v>
      </c>
      <c r="F1" s="510"/>
    </row>
    <row r="2" spans="1:7" ht="28.2" customHeight="1">
      <c r="A2" s="1794"/>
      <c r="B2" s="1796" t="s">
        <v>1001</v>
      </c>
      <c r="C2" s="1796"/>
      <c r="D2" s="1796" t="s">
        <v>1071</v>
      </c>
      <c r="E2" s="1797"/>
    </row>
    <row r="3" spans="1:7" ht="28.2" customHeight="1" thickBot="1">
      <c r="A3" s="1795"/>
      <c r="B3" s="511" t="s">
        <v>1072</v>
      </c>
      <c r="C3" s="511" t="s">
        <v>1073</v>
      </c>
      <c r="D3" s="511" t="s">
        <v>1072</v>
      </c>
      <c r="E3" s="513" t="s">
        <v>1073</v>
      </c>
    </row>
    <row r="4" spans="1:7" ht="32.4" customHeight="1" thickTop="1">
      <c r="A4" s="515" t="s">
        <v>1082</v>
      </c>
      <c r="B4" s="517">
        <v>841883</v>
      </c>
      <c r="C4" s="516">
        <v>820348</v>
      </c>
      <c r="D4" s="517">
        <v>855502</v>
      </c>
      <c r="E4" s="518">
        <v>844388</v>
      </c>
    </row>
    <row r="5" spans="1:7" ht="32.4" customHeight="1">
      <c r="A5" s="519" t="s">
        <v>1074</v>
      </c>
      <c r="B5" s="521">
        <v>125378</v>
      </c>
      <c r="C5" s="522">
        <v>125167</v>
      </c>
      <c r="D5" s="521">
        <v>128934</v>
      </c>
      <c r="E5" s="523">
        <v>128750</v>
      </c>
    </row>
    <row r="6" spans="1:7" ht="32.4" customHeight="1">
      <c r="A6" s="524" t="s">
        <v>1075</v>
      </c>
      <c r="B6" s="525">
        <v>1279988</v>
      </c>
      <c r="C6" s="520">
        <v>1266345</v>
      </c>
      <c r="D6" s="525">
        <v>1274510</v>
      </c>
      <c r="E6" s="526">
        <v>1264394</v>
      </c>
    </row>
    <row r="7" spans="1:7" ht="32.4" customHeight="1">
      <c r="A7" s="524" t="s">
        <v>1076</v>
      </c>
      <c r="B7" s="525">
        <v>310379</v>
      </c>
      <c r="C7" s="520">
        <v>301109</v>
      </c>
      <c r="D7" s="525">
        <v>241740</v>
      </c>
      <c r="E7" s="526">
        <v>230730</v>
      </c>
    </row>
    <row r="8" spans="1:7" ht="32.4" customHeight="1">
      <c r="A8" s="524" t="s">
        <v>1077</v>
      </c>
      <c r="B8" s="521" t="s">
        <v>239</v>
      </c>
      <c r="C8" s="522" t="s">
        <v>239</v>
      </c>
      <c r="D8" s="521" t="s">
        <v>239</v>
      </c>
      <c r="E8" s="523" t="s">
        <v>239</v>
      </c>
    </row>
    <row r="9" spans="1:7" ht="32.4" customHeight="1" thickBot="1">
      <c r="A9" s="862" t="s">
        <v>1078</v>
      </c>
      <c r="B9" s="863">
        <v>18130</v>
      </c>
      <c r="C9" s="864">
        <v>17941</v>
      </c>
      <c r="D9" s="863">
        <v>18211</v>
      </c>
      <c r="E9" s="865">
        <v>18098</v>
      </c>
    </row>
    <row r="10" spans="1:7" ht="32.4" customHeight="1" thickBot="1">
      <c r="A10" s="866" t="s">
        <v>65</v>
      </c>
      <c r="B10" s="867">
        <f>SUM(B4:B9)</f>
        <v>2575758</v>
      </c>
      <c r="C10" s="868">
        <f>SUM(C4:C9)</f>
        <v>2530910</v>
      </c>
      <c r="D10" s="867">
        <f>SUM(D4:D9)</f>
        <v>2518897</v>
      </c>
      <c r="E10" s="869">
        <f>SUM(E4:E9)</f>
        <v>2486360</v>
      </c>
    </row>
    <row r="11" spans="1:7" ht="23.4" customHeight="1" thickBot="1">
      <c r="A11" s="510"/>
      <c r="B11" s="510"/>
      <c r="C11" s="510"/>
      <c r="D11" s="510"/>
      <c r="E11" s="510"/>
      <c r="F11" s="510"/>
      <c r="G11" s="510"/>
    </row>
    <row r="12" spans="1:7" ht="28.8" customHeight="1">
      <c r="A12" s="1794"/>
      <c r="B12" s="1798" t="s">
        <v>1079</v>
      </c>
      <c r="C12" s="1796"/>
      <c r="D12" s="1796" t="s">
        <v>1080</v>
      </c>
      <c r="E12" s="1796"/>
      <c r="F12" s="1792" t="s">
        <v>1054</v>
      </c>
      <c r="G12" s="1793"/>
    </row>
    <row r="13" spans="1:7" ht="28.8" customHeight="1" thickBot="1">
      <c r="A13" s="1795"/>
      <c r="B13" s="512" t="s">
        <v>1072</v>
      </c>
      <c r="C13" s="511" t="s">
        <v>1073</v>
      </c>
      <c r="D13" s="511" t="s">
        <v>1072</v>
      </c>
      <c r="E13" s="511" t="s">
        <v>1073</v>
      </c>
      <c r="F13" s="870" t="s">
        <v>1072</v>
      </c>
      <c r="G13" s="675" t="s">
        <v>1073</v>
      </c>
    </row>
    <row r="14" spans="1:7" ht="32.4" customHeight="1" thickTop="1">
      <c r="A14" s="515" t="s">
        <v>1082</v>
      </c>
      <c r="B14" s="517">
        <v>883294</v>
      </c>
      <c r="C14" s="516">
        <v>862447</v>
      </c>
      <c r="D14" s="516">
        <v>869629</v>
      </c>
      <c r="E14" s="516">
        <v>852391</v>
      </c>
      <c r="F14" s="516">
        <v>772216</v>
      </c>
      <c r="G14" s="518">
        <v>749883</v>
      </c>
    </row>
    <row r="15" spans="1:7" ht="32.4" customHeight="1">
      <c r="A15" s="519" t="s">
        <v>1074</v>
      </c>
      <c r="B15" s="521">
        <v>127177</v>
      </c>
      <c r="C15" s="522">
        <v>126896</v>
      </c>
      <c r="D15" s="522">
        <v>128614</v>
      </c>
      <c r="E15" s="522">
        <v>128338</v>
      </c>
      <c r="F15" s="522">
        <v>130272</v>
      </c>
      <c r="G15" s="523">
        <v>130270</v>
      </c>
    </row>
    <row r="16" spans="1:7" ht="32.4" customHeight="1">
      <c r="A16" s="524" t="s">
        <v>1081</v>
      </c>
      <c r="B16" s="525">
        <v>1305963</v>
      </c>
      <c r="C16" s="520">
        <v>1252736</v>
      </c>
      <c r="D16" s="520">
        <v>1369678</v>
      </c>
      <c r="E16" s="520">
        <v>1356895</v>
      </c>
      <c r="F16" s="520">
        <v>1402973</v>
      </c>
      <c r="G16" s="526">
        <v>1399155</v>
      </c>
    </row>
    <row r="17" spans="1:7" ht="32.4" customHeight="1">
      <c r="A17" s="524" t="s">
        <v>1076</v>
      </c>
      <c r="B17" s="525">
        <v>285251</v>
      </c>
      <c r="C17" s="520">
        <v>266454</v>
      </c>
      <c r="D17" s="520">
        <v>249959</v>
      </c>
      <c r="E17" s="520">
        <v>229274</v>
      </c>
      <c r="F17" s="520">
        <v>263089</v>
      </c>
      <c r="G17" s="526">
        <v>348495</v>
      </c>
    </row>
    <row r="18" spans="1:7" ht="32.4" customHeight="1">
      <c r="A18" s="524" t="s">
        <v>1077</v>
      </c>
      <c r="B18" s="521" t="s">
        <v>239</v>
      </c>
      <c r="C18" s="522" t="s">
        <v>239</v>
      </c>
      <c r="D18" s="522" t="s">
        <v>239</v>
      </c>
      <c r="E18" s="522" t="s">
        <v>239</v>
      </c>
      <c r="F18" s="522" t="s">
        <v>239</v>
      </c>
      <c r="G18" s="523" t="s">
        <v>239</v>
      </c>
    </row>
    <row r="19" spans="1:7" ht="32.4" customHeight="1">
      <c r="A19" s="519" t="s">
        <v>1078</v>
      </c>
      <c r="B19" s="525">
        <v>15632</v>
      </c>
      <c r="C19" s="520">
        <v>15499</v>
      </c>
      <c r="D19" s="520">
        <v>13352</v>
      </c>
      <c r="E19" s="520">
        <v>13217</v>
      </c>
      <c r="F19" s="520">
        <v>13931</v>
      </c>
      <c r="G19" s="526">
        <v>12099</v>
      </c>
    </row>
    <row r="20" spans="1:7" ht="32.4" customHeight="1" thickBot="1">
      <c r="A20" s="527" t="s">
        <v>65</v>
      </c>
      <c r="B20" s="529">
        <f t="shared" ref="B20:G20" si="0">SUM(B14:B19)</f>
        <v>2617317</v>
      </c>
      <c r="C20" s="528">
        <f t="shared" si="0"/>
        <v>2524032</v>
      </c>
      <c r="D20" s="528">
        <f t="shared" si="0"/>
        <v>2631232</v>
      </c>
      <c r="E20" s="528">
        <f t="shared" si="0"/>
        <v>2580115</v>
      </c>
      <c r="F20" s="528">
        <f t="shared" si="0"/>
        <v>2582481</v>
      </c>
      <c r="G20" s="530">
        <f t="shared" si="0"/>
        <v>2639902</v>
      </c>
    </row>
    <row r="21" spans="1:7" ht="23.4" customHeight="1">
      <c r="A21" s="510"/>
      <c r="B21" s="510"/>
      <c r="C21" s="510"/>
      <c r="D21" s="510"/>
      <c r="E21" s="510"/>
      <c r="F21" s="510"/>
      <c r="G21" s="248" t="s">
        <v>1032</v>
      </c>
    </row>
    <row r="22" spans="1:7">
      <c r="A22" s="514"/>
      <c r="B22" s="514"/>
      <c r="C22" s="514"/>
      <c r="D22" s="514"/>
      <c r="E22" s="514"/>
      <c r="F22" s="514"/>
      <c r="G22" s="514"/>
    </row>
    <row r="23" spans="1:7">
      <c r="A23" s="514"/>
      <c r="B23" s="514"/>
      <c r="C23" s="514"/>
      <c r="D23" s="514"/>
      <c r="E23" s="514"/>
      <c r="F23" s="514"/>
      <c r="G23" s="514"/>
    </row>
    <row r="24" spans="1:7">
      <c r="A24" s="514"/>
      <c r="B24" s="514"/>
      <c r="C24" s="514"/>
      <c r="D24" s="514"/>
      <c r="E24" s="514"/>
      <c r="F24" s="514"/>
      <c r="G24" s="514"/>
    </row>
    <row r="25" spans="1:7">
      <c r="A25" s="514"/>
      <c r="B25" s="514"/>
      <c r="C25" s="514"/>
      <c r="D25" s="514"/>
      <c r="E25" s="514"/>
      <c r="F25" s="514"/>
      <c r="G25" s="514"/>
    </row>
    <row r="26" spans="1:7">
      <c r="A26" s="514"/>
      <c r="B26" s="514"/>
      <c r="C26" s="514"/>
      <c r="D26" s="514"/>
      <c r="E26" s="514"/>
      <c r="F26" s="514"/>
      <c r="G26" s="514"/>
    </row>
    <row r="27" spans="1:7">
      <c r="A27" s="514"/>
      <c r="B27" s="514"/>
      <c r="C27" s="514"/>
      <c r="D27" s="514"/>
      <c r="E27" s="514"/>
      <c r="F27" s="514"/>
      <c r="G27" s="514"/>
    </row>
    <row r="28" spans="1:7">
      <c r="A28" s="514"/>
      <c r="B28" s="514"/>
      <c r="C28" s="514"/>
      <c r="D28" s="514"/>
      <c r="E28" s="514"/>
      <c r="F28" s="514"/>
      <c r="G28" s="514"/>
    </row>
    <row r="29" spans="1:7">
      <c r="A29" s="514"/>
      <c r="B29" s="514"/>
      <c r="C29" s="514"/>
      <c r="D29" s="514"/>
      <c r="E29" s="514"/>
      <c r="F29" s="514"/>
      <c r="G29" s="514"/>
    </row>
    <row r="30" spans="1:7">
      <c r="A30" s="514"/>
      <c r="B30" s="514"/>
      <c r="C30" s="514"/>
      <c r="D30" s="514"/>
      <c r="E30" s="514"/>
      <c r="F30" s="514"/>
      <c r="G30" s="514"/>
    </row>
    <row r="31" spans="1:7">
      <c r="A31" s="514"/>
      <c r="B31" s="514"/>
      <c r="C31" s="514"/>
      <c r="D31" s="514"/>
      <c r="E31" s="514"/>
      <c r="F31" s="514"/>
      <c r="G31" s="514"/>
    </row>
  </sheetData>
  <mergeCells count="7">
    <mergeCell ref="F12:G12"/>
    <mergeCell ref="A2:A3"/>
    <mergeCell ref="B2:C2"/>
    <mergeCell ref="D2:E2"/>
    <mergeCell ref="A12:A13"/>
    <mergeCell ref="B12:C12"/>
    <mergeCell ref="D12:E12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C059-D547-4332-935F-24D2F2F0E747}">
  <sheetPr codeName="Sheet36"/>
  <dimension ref="A1:AJ385"/>
  <sheetViews>
    <sheetView view="pageLayout" zoomScale="70" zoomScaleNormal="100" zoomScaleSheetLayoutView="70" zoomScalePageLayoutView="70" workbookViewId="0">
      <selection activeCell="E45" sqref="E45"/>
    </sheetView>
  </sheetViews>
  <sheetFormatPr defaultColWidth="4.69921875" defaultRowHeight="10.5" customHeight="1"/>
  <cols>
    <col min="1" max="2" width="6.19921875" style="531" customWidth="1"/>
    <col min="3" max="4" width="1.19921875" style="531" customWidth="1"/>
    <col min="5" max="5" width="6.19921875" style="531" customWidth="1"/>
    <col min="6" max="6" width="6.19921875" style="532" customWidth="1"/>
    <col min="7" max="7" width="1.59765625" style="532" customWidth="1"/>
    <col min="8" max="8" width="1.19921875" style="531" customWidth="1"/>
    <col min="9" max="9" width="1.19921875" style="533" customWidth="1"/>
    <col min="10" max="11" width="6.19921875" style="531" customWidth="1"/>
    <col min="12" max="15" width="0.69921875" style="531" customWidth="1"/>
    <col min="16" max="16" width="6.19921875" style="531" customWidth="1"/>
    <col min="17" max="17" width="7.09765625" style="531" customWidth="1"/>
    <col min="18" max="18" width="2" style="531" customWidth="1"/>
    <col min="19" max="19" width="2" style="535" customWidth="1"/>
    <col min="20" max="31" width="4.69921875" style="535" customWidth="1"/>
    <col min="32" max="32" width="5.5" style="535" customWidth="1"/>
    <col min="33" max="35" width="4.69921875" style="535" customWidth="1"/>
    <col min="36" max="255" width="4.69921875" style="531"/>
    <col min="256" max="256" width="2" style="531" customWidth="1"/>
    <col min="257" max="258" width="6.19921875" style="531" customWidth="1"/>
    <col min="259" max="260" width="1.19921875" style="531" customWidth="1"/>
    <col min="261" max="262" width="6.19921875" style="531" customWidth="1"/>
    <col min="263" max="263" width="3.19921875" style="531" customWidth="1"/>
    <col min="264" max="265" width="1.19921875" style="531" customWidth="1"/>
    <col min="266" max="267" width="6.19921875" style="531" customWidth="1"/>
    <col min="268" max="271" width="0.69921875" style="531" customWidth="1"/>
    <col min="272" max="273" width="6.19921875" style="531" customWidth="1"/>
    <col min="274" max="275" width="2" style="531" customWidth="1"/>
    <col min="276" max="511" width="4.69921875" style="531"/>
    <col min="512" max="512" width="2" style="531" customWidth="1"/>
    <col min="513" max="514" width="6.19921875" style="531" customWidth="1"/>
    <col min="515" max="516" width="1.19921875" style="531" customWidth="1"/>
    <col min="517" max="518" width="6.19921875" style="531" customWidth="1"/>
    <col min="519" max="519" width="3.19921875" style="531" customWidth="1"/>
    <col min="520" max="521" width="1.19921875" style="531" customWidth="1"/>
    <col min="522" max="523" width="6.19921875" style="531" customWidth="1"/>
    <col min="524" max="527" width="0.69921875" style="531" customWidth="1"/>
    <col min="528" max="529" width="6.19921875" style="531" customWidth="1"/>
    <col min="530" max="531" width="2" style="531" customWidth="1"/>
    <col min="532" max="767" width="4.69921875" style="531"/>
    <col min="768" max="768" width="2" style="531" customWidth="1"/>
    <col min="769" max="770" width="6.19921875" style="531" customWidth="1"/>
    <col min="771" max="772" width="1.19921875" style="531" customWidth="1"/>
    <col min="773" max="774" width="6.19921875" style="531" customWidth="1"/>
    <col min="775" max="775" width="3.19921875" style="531" customWidth="1"/>
    <col min="776" max="777" width="1.19921875" style="531" customWidth="1"/>
    <col min="778" max="779" width="6.19921875" style="531" customWidth="1"/>
    <col min="780" max="783" width="0.69921875" style="531" customWidth="1"/>
    <col min="784" max="785" width="6.19921875" style="531" customWidth="1"/>
    <col min="786" max="787" width="2" style="531" customWidth="1"/>
    <col min="788" max="1023" width="4.69921875" style="531"/>
    <col min="1024" max="1024" width="2" style="531" customWidth="1"/>
    <col min="1025" max="1026" width="6.19921875" style="531" customWidth="1"/>
    <col min="1027" max="1028" width="1.19921875" style="531" customWidth="1"/>
    <col min="1029" max="1030" width="6.19921875" style="531" customWidth="1"/>
    <col min="1031" max="1031" width="3.19921875" style="531" customWidth="1"/>
    <col min="1032" max="1033" width="1.19921875" style="531" customWidth="1"/>
    <col min="1034" max="1035" width="6.19921875" style="531" customWidth="1"/>
    <col min="1036" max="1039" width="0.69921875" style="531" customWidth="1"/>
    <col min="1040" max="1041" width="6.19921875" style="531" customWidth="1"/>
    <col min="1042" max="1043" width="2" style="531" customWidth="1"/>
    <col min="1044" max="1279" width="4.69921875" style="531"/>
    <col min="1280" max="1280" width="2" style="531" customWidth="1"/>
    <col min="1281" max="1282" width="6.19921875" style="531" customWidth="1"/>
    <col min="1283" max="1284" width="1.19921875" style="531" customWidth="1"/>
    <col min="1285" max="1286" width="6.19921875" style="531" customWidth="1"/>
    <col min="1287" max="1287" width="3.19921875" style="531" customWidth="1"/>
    <col min="1288" max="1289" width="1.19921875" style="531" customWidth="1"/>
    <col min="1290" max="1291" width="6.19921875" style="531" customWidth="1"/>
    <col min="1292" max="1295" width="0.69921875" style="531" customWidth="1"/>
    <col min="1296" max="1297" width="6.19921875" style="531" customWidth="1"/>
    <col min="1298" max="1299" width="2" style="531" customWidth="1"/>
    <col min="1300" max="1535" width="4.69921875" style="531"/>
    <col min="1536" max="1536" width="2" style="531" customWidth="1"/>
    <col min="1537" max="1538" width="6.19921875" style="531" customWidth="1"/>
    <col min="1539" max="1540" width="1.19921875" style="531" customWidth="1"/>
    <col min="1541" max="1542" width="6.19921875" style="531" customWidth="1"/>
    <col min="1543" max="1543" width="3.19921875" style="531" customWidth="1"/>
    <col min="1544" max="1545" width="1.19921875" style="531" customWidth="1"/>
    <col min="1546" max="1547" width="6.19921875" style="531" customWidth="1"/>
    <col min="1548" max="1551" width="0.69921875" style="531" customWidth="1"/>
    <col min="1552" max="1553" width="6.19921875" style="531" customWidth="1"/>
    <col min="1554" max="1555" width="2" style="531" customWidth="1"/>
    <col min="1556" max="1791" width="4.69921875" style="531"/>
    <col min="1792" max="1792" width="2" style="531" customWidth="1"/>
    <col min="1793" max="1794" width="6.19921875" style="531" customWidth="1"/>
    <col min="1795" max="1796" width="1.19921875" style="531" customWidth="1"/>
    <col min="1797" max="1798" width="6.19921875" style="531" customWidth="1"/>
    <col min="1799" max="1799" width="3.19921875" style="531" customWidth="1"/>
    <col min="1800" max="1801" width="1.19921875" style="531" customWidth="1"/>
    <col min="1802" max="1803" width="6.19921875" style="531" customWidth="1"/>
    <col min="1804" max="1807" width="0.69921875" style="531" customWidth="1"/>
    <col min="1808" max="1809" width="6.19921875" style="531" customWidth="1"/>
    <col min="1810" max="1811" width="2" style="531" customWidth="1"/>
    <col min="1812" max="2047" width="4.69921875" style="531"/>
    <col min="2048" max="2048" width="2" style="531" customWidth="1"/>
    <col min="2049" max="2050" width="6.19921875" style="531" customWidth="1"/>
    <col min="2051" max="2052" width="1.19921875" style="531" customWidth="1"/>
    <col min="2053" max="2054" width="6.19921875" style="531" customWidth="1"/>
    <col min="2055" max="2055" width="3.19921875" style="531" customWidth="1"/>
    <col min="2056" max="2057" width="1.19921875" style="531" customWidth="1"/>
    <col min="2058" max="2059" width="6.19921875" style="531" customWidth="1"/>
    <col min="2060" max="2063" width="0.69921875" style="531" customWidth="1"/>
    <col min="2064" max="2065" width="6.19921875" style="531" customWidth="1"/>
    <col min="2066" max="2067" width="2" style="531" customWidth="1"/>
    <col min="2068" max="2303" width="4.69921875" style="531"/>
    <col min="2304" max="2304" width="2" style="531" customWidth="1"/>
    <col min="2305" max="2306" width="6.19921875" style="531" customWidth="1"/>
    <col min="2307" max="2308" width="1.19921875" style="531" customWidth="1"/>
    <col min="2309" max="2310" width="6.19921875" style="531" customWidth="1"/>
    <col min="2311" max="2311" width="3.19921875" style="531" customWidth="1"/>
    <col min="2312" max="2313" width="1.19921875" style="531" customWidth="1"/>
    <col min="2314" max="2315" width="6.19921875" style="531" customWidth="1"/>
    <col min="2316" max="2319" width="0.69921875" style="531" customWidth="1"/>
    <col min="2320" max="2321" width="6.19921875" style="531" customWidth="1"/>
    <col min="2322" max="2323" width="2" style="531" customWidth="1"/>
    <col min="2324" max="2559" width="4.69921875" style="531"/>
    <col min="2560" max="2560" width="2" style="531" customWidth="1"/>
    <col min="2561" max="2562" width="6.19921875" style="531" customWidth="1"/>
    <col min="2563" max="2564" width="1.19921875" style="531" customWidth="1"/>
    <col min="2565" max="2566" width="6.19921875" style="531" customWidth="1"/>
    <col min="2567" max="2567" width="3.19921875" style="531" customWidth="1"/>
    <col min="2568" max="2569" width="1.19921875" style="531" customWidth="1"/>
    <col min="2570" max="2571" width="6.19921875" style="531" customWidth="1"/>
    <col min="2572" max="2575" width="0.69921875" style="531" customWidth="1"/>
    <col min="2576" max="2577" width="6.19921875" style="531" customWidth="1"/>
    <col min="2578" max="2579" width="2" style="531" customWidth="1"/>
    <col min="2580" max="2815" width="4.69921875" style="531"/>
    <col min="2816" max="2816" width="2" style="531" customWidth="1"/>
    <col min="2817" max="2818" width="6.19921875" style="531" customWidth="1"/>
    <col min="2819" max="2820" width="1.19921875" style="531" customWidth="1"/>
    <col min="2821" max="2822" width="6.19921875" style="531" customWidth="1"/>
    <col min="2823" max="2823" width="3.19921875" style="531" customWidth="1"/>
    <col min="2824" max="2825" width="1.19921875" style="531" customWidth="1"/>
    <col min="2826" max="2827" width="6.19921875" style="531" customWidth="1"/>
    <col min="2828" max="2831" width="0.69921875" style="531" customWidth="1"/>
    <col min="2832" max="2833" width="6.19921875" style="531" customWidth="1"/>
    <col min="2834" max="2835" width="2" style="531" customWidth="1"/>
    <col min="2836" max="3071" width="4.69921875" style="531"/>
    <col min="3072" max="3072" width="2" style="531" customWidth="1"/>
    <col min="3073" max="3074" width="6.19921875" style="531" customWidth="1"/>
    <col min="3075" max="3076" width="1.19921875" style="531" customWidth="1"/>
    <col min="3077" max="3078" width="6.19921875" style="531" customWidth="1"/>
    <col min="3079" max="3079" width="3.19921875" style="531" customWidth="1"/>
    <col min="3080" max="3081" width="1.19921875" style="531" customWidth="1"/>
    <col min="3082" max="3083" width="6.19921875" style="531" customWidth="1"/>
    <col min="3084" max="3087" width="0.69921875" style="531" customWidth="1"/>
    <col min="3088" max="3089" width="6.19921875" style="531" customWidth="1"/>
    <col min="3090" max="3091" width="2" style="531" customWidth="1"/>
    <col min="3092" max="3327" width="4.69921875" style="531"/>
    <col min="3328" max="3328" width="2" style="531" customWidth="1"/>
    <col min="3329" max="3330" width="6.19921875" style="531" customWidth="1"/>
    <col min="3331" max="3332" width="1.19921875" style="531" customWidth="1"/>
    <col min="3333" max="3334" width="6.19921875" style="531" customWidth="1"/>
    <col min="3335" max="3335" width="3.19921875" style="531" customWidth="1"/>
    <col min="3336" max="3337" width="1.19921875" style="531" customWidth="1"/>
    <col min="3338" max="3339" width="6.19921875" style="531" customWidth="1"/>
    <col min="3340" max="3343" width="0.69921875" style="531" customWidth="1"/>
    <col min="3344" max="3345" width="6.19921875" style="531" customWidth="1"/>
    <col min="3346" max="3347" width="2" style="531" customWidth="1"/>
    <col min="3348" max="3583" width="4.69921875" style="531"/>
    <col min="3584" max="3584" width="2" style="531" customWidth="1"/>
    <col min="3585" max="3586" width="6.19921875" style="531" customWidth="1"/>
    <col min="3587" max="3588" width="1.19921875" style="531" customWidth="1"/>
    <col min="3589" max="3590" width="6.19921875" style="531" customWidth="1"/>
    <col min="3591" max="3591" width="3.19921875" style="531" customWidth="1"/>
    <col min="3592" max="3593" width="1.19921875" style="531" customWidth="1"/>
    <col min="3594" max="3595" width="6.19921875" style="531" customWidth="1"/>
    <col min="3596" max="3599" width="0.69921875" style="531" customWidth="1"/>
    <col min="3600" max="3601" width="6.19921875" style="531" customWidth="1"/>
    <col min="3602" max="3603" width="2" style="531" customWidth="1"/>
    <col min="3604" max="3839" width="4.69921875" style="531"/>
    <col min="3840" max="3840" width="2" style="531" customWidth="1"/>
    <col min="3841" max="3842" width="6.19921875" style="531" customWidth="1"/>
    <col min="3843" max="3844" width="1.19921875" style="531" customWidth="1"/>
    <col min="3845" max="3846" width="6.19921875" style="531" customWidth="1"/>
    <col min="3847" max="3847" width="3.19921875" style="531" customWidth="1"/>
    <col min="3848" max="3849" width="1.19921875" style="531" customWidth="1"/>
    <col min="3850" max="3851" width="6.19921875" style="531" customWidth="1"/>
    <col min="3852" max="3855" width="0.69921875" style="531" customWidth="1"/>
    <col min="3856" max="3857" width="6.19921875" style="531" customWidth="1"/>
    <col min="3858" max="3859" width="2" style="531" customWidth="1"/>
    <col min="3860" max="4095" width="4.69921875" style="531"/>
    <col min="4096" max="4096" width="2" style="531" customWidth="1"/>
    <col min="4097" max="4098" width="6.19921875" style="531" customWidth="1"/>
    <col min="4099" max="4100" width="1.19921875" style="531" customWidth="1"/>
    <col min="4101" max="4102" width="6.19921875" style="531" customWidth="1"/>
    <col min="4103" max="4103" width="3.19921875" style="531" customWidth="1"/>
    <col min="4104" max="4105" width="1.19921875" style="531" customWidth="1"/>
    <col min="4106" max="4107" width="6.19921875" style="531" customWidth="1"/>
    <col min="4108" max="4111" width="0.69921875" style="531" customWidth="1"/>
    <col min="4112" max="4113" width="6.19921875" style="531" customWidth="1"/>
    <col min="4114" max="4115" width="2" style="531" customWidth="1"/>
    <col min="4116" max="4351" width="4.69921875" style="531"/>
    <col min="4352" max="4352" width="2" style="531" customWidth="1"/>
    <col min="4353" max="4354" width="6.19921875" style="531" customWidth="1"/>
    <col min="4355" max="4356" width="1.19921875" style="531" customWidth="1"/>
    <col min="4357" max="4358" width="6.19921875" style="531" customWidth="1"/>
    <col min="4359" max="4359" width="3.19921875" style="531" customWidth="1"/>
    <col min="4360" max="4361" width="1.19921875" style="531" customWidth="1"/>
    <col min="4362" max="4363" width="6.19921875" style="531" customWidth="1"/>
    <col min="4364" max="4367" width="0.69921875" style="531" customWidth="1"/>
    <col min="4368" max="4369" width="6.19921875" style="531" customWidth="1"/>
    <col min="4370" max="4371" width="2" style="531" customWidth="1"/>
    <col min="4372" max="4607" width="4.69921875" style="531"/>
    <col min="4608" max="4608" width="2" style="531" customWidth="1"/>
    <col min="4609" max="4610" width="6.19921875" style="531" customWidth="1"/>
    <col min="4611" max="4612" width="1.19921875" style="531" customWidth="1"/>
    <col min="4613" max="4614" width="6.19921875" style="531" customWidth="1"/>
    <col min="4615" max="4615" width="3.19921875" style="531" customWidth="1"/>
    <col min="4616" max="4617" width="1.19921875" style="531" customWidth="1"/>
    <col min="4618" max="4619" width="6.19921875" style="531" customWidth="1"/>
    <col min="4620" max="4623" width="0.69921875" style="531" customWidth="1"/>
    <col min="4624" max="4625" width="6.19921875" style="531" customWidth="1"/>
    <col min="4626" max="4627" width="2" style="531" customWidth="1"/>
    <col min="4628" max="4863" width="4.69921875" style="531"/>
    <col min="4864" max="4864" width="2" style="531" customWidth="1"/>
    <col min="4865" max="4866" width="6.19921875" style="531" customWidth="1"/>
    <col min="4867" max="4868" width="1.19921875" style="531" customWidth="1"/>
    <col min="4869" max="4870" width="6.19921875" style="531" customWidth="1"/>
    <col min="4871" max="4871" width="3.19921875" style="531" customWidth="1"/>
    <col min="4872" max="4873" width="1.19921875" style="531" customWidth="1"/>
    <col min="4874" max="4875" width="6.19921875" style="531" customWidth="1"/>
    <col min="4876" max="4879" width="0.69921875" style="531" customWidth="1"/>
    <col min="4880" max="4881" width="6.19921875" style="531" customWidth="1"/>
    <col min="4882" max="4883" width="2" style="531" customWidth="1"/>
    <col min="4884" max="5119" width="4.69921875" style="531"/>
    <col min="5120" max="5120" width="2" style="531" customWidth="1"/>
    <col min="5121" max="5122" width="6.19921875" style="531" customWidth="1"/>
    <col min="5123" max="5124" width="1.19921875" style="531" customWidth="1"/>
    <col min="5125" max="5126" width="6.19921875" style="531" customWidth="1"/>
    <col min="5127" max="5127" width="3.19921875" style="531" customWidth="1"/>
    <col min="5128" max="5129" width="1.19921875" style="531" customWidth="1"/>
    <col min="5130" max="5131" width="6.19921875" style="531" customWidth="1"/>
    <col min="5132" max="5135" width="0.69921875" style="531" customWidth="1"/>
    <col min="5136" max="5137" width="6.19921875" style="531" customWidth="1"/>
    <col min="5138" max="5139" width="2" style="531" customWidth="1"/>
    <col min="5140" max="5375" width="4.69921875" style="531"/>
    <col min="5376" max="5376" width="2" style="531" customWidth="1"/>
    <col min="5377" max="5378" width="6.19921875" style="531" customWidth="1"/>
    <col min="5379" max="5380" width="1.19921875" style="531" customWidth="1"/>
    <col min="5381" max="5382" width="6.19921875" style="531" customWidth="1"/>
    <col min="5383" max="5383" width="3.19921875" style="531" customWidth="1"/>
    <col min="5384" max="5385" width="1.19921875" style="531" customWidth="1"/>
    <col min="5386" max="5387" width="6.19921875" style="531" customWidth="1"/>
    <col min="5388" max="5391" width="0.69921875" style="531" customWidth="1"/>
    <col min="5392" max="5393" width="6.19921875" style="531" customWidth="1"/>
    <col min="5394" max="5395" width="2" style="531" customWidth="1"/>
    <col min="5396" max="5631" width="4.69921875" style="531"/>
    <col min="5632" max="5632" width="2" style="531" customWidth="1"/>
    <col min="5633" max="5634" width="6.19921875" style="531" customWidth="1"/>
    <col min="5635" max="5636" width="1.19921875" style="531" customWidth="1"/>
    <col min="5637" max="5638" width="6.19921875" style="531" customWidth="1"/>
    <col min="5639" max="5639" width="3.19921875" style="531" customWidth="1"/>
    <col min="5640" max="5641" width="1.19921875" style="531" customWidth="1"/>
    <col min="5642" max="5643" width="6.19921875" style="531" customWidth="1"/>
    <col min="5644" max="5647" width="0.69921875" style="531" customWidth="1"/>
    <col min="5648" max="5649" width="6.19921875" style="531" customWidth="1"/>
    <col min="5650" max="5651" width="2" style="531" customWidth="1"/>
    <col min="5652" max="5887" width="4.69921875" style="531"/>
    <col min="5888" max="5888" width="2" style="531" customWidth="1"/>
    <col min="5889" max="5890" width="6.19921875" style="531" customWidth="1"/>
    <col min="5891" max="5892" width="1.19921875" style="531" customWidth="1"/>
    <col min="5893" max="5894" width="6.19921875" style="531" customWidth="1"/>
    <col min="5895" max="5895" width="3.19921875" style="531" customWidth="1"/>
    <col min="5896" max="5897" width="1.19921875" style="531" customWidth="1"/>
    <col min="5898" max="5899" width="6.19921875" style="531" customWidth="1"/>
    <col min="5900" max="5903" width="0.69921875" style="531" customWidth="1"/>
    <col min="5904" max="5905" width="6.19921875" style="531" customWidth="1"/>
    <col min="5906" max="5907" width="2" style="531" customWidth="1"/>
    <col min="5908" max="6143" width="4.69921875" style="531"/>
    <col min="6144" max="6144" width="2" style="531" customWidth="1"/>
    <col min="6145" max="6146" width="6.19921875" style="531" customWidth="1"/>
    <col min="6147" max="6148" width="1.19921875" style="531" customWidth="1"/>
    <col min="6149" max="6150" width="6.19921875" style="531" customWidth="1"/>
    <col min="6151" max="6151" width="3.19921875" style="531" customWidth="1"/>
    <col min="6152" max="6153" width="1.19921875" style="531" customWidth="1"/>
    <col min="6154" max="6155" width="6.19921875" style="531" customWidth="1"/>
    <col min="6156" max="6159" width="0.69921875" style="531" customWidth="1"/>
    <col min="6160" max="6161" width="6.19921875" style="531" customWidth="1"/>
    <col min="6162" max="6163" width="2" style="531" customWidth="1"/>
    <col min="6164" max="6399" width="4.69921875" style="531"/>
    <col min="6400" max="6400" width="2" style="531" customWidth="1"/>
    <col min="6401" max="6402" width="6.19921875" style="531" customWidth="1"/>
    <col min="6403" max="6404" width="1.19921875" style="531" customWidth="1"/>
    <col min="6405" max="6406" width="6.19921875" style="531" customWidth="1"/>
    <col min="6407" max="6407" width="3.19921875" style="531" customWidth="1"/>
    <col min="6408" max="6409" width="1.19921875" style="531" customWidth="1"/>
    <col min="6410" max="6411" width="6.19921875" style="531" customWidth="1"/>
    <col min="6412" max="6415" width="0.69921875" style="531" customWidth="1"/>
    <col min="6416" max="6417" width="6.19921875" style="531" customWidth="1"/>
    <col min="6418" max="6419" width="2" style="531" customWidth="1"/>
    <col min="6420" max="6655" width="4.69921875" style="531"/>
    <col min="6656" max="6656" width="2" style="531" customWidth="1"/>
    <col min="6657" max="6658" width="6.19921875" style="531" customWidth="1"/>
    <col min="6659" max="6660" width="1.19921875" style="531" customWidth="1"/>
    <col min="6661" max="6662" width="6.19921875" style="531" customWidth="1"/>
    <col min="6663" max="6663" width="3.19921875" style="531" customWidth="1"/>
    <col min="6664" max="6665" width="1.19921875" style="531" customWidth="1"/>
    <col min="6666" max="6667" width="6.19921875" style="531" customWidth="1"/>
    <col min="6668" max="6671" width="0.69921875" style="531" customWidth="1"/>
    <col min="6672" max="6673" width="6.19921875" style="531" customWidth="1"/>
    <col min="6674" max="6675" width="2" style="531" customWidth="1"/>
    <col min="6676" max="6911" width="4.69921875" style="531"/>
    <col min="6912" max="6912" width="2" style="531" customWidth="1"/>
    <col min="6913" max="6914" width="6.19921875" style="531" customWidth="1"/>
    <col min="6915" max="6916" width="1.19921875" style="531" customWidth="1"/>
    <col min="6917" max="6918" width="6.19921875" style="531" customWidth="1"/>
    <col min="6919" max="6919" width="3.19921875" style="531" customWidth="1"/>
    <col min="6920" max="6921" width="1.19921875" style="531" customWidth="1"/>
    <col min="6922" max="6923" width="6.19921875" style="531" customWidth="1"/>
    <col min="6924" max="6927" width="0.69921875" style="531" customWidth="1"/>
    <col min="6928" max="6929" width="6.19921875" style="531" customWidth="1"/>
    <col min="6930" max="6931" width="2" style="531" customWidth="1"/>
    <col min="6932" max="7167" width="4.69921875" style="531"/>
    <col min="7168" max="7168" width="2" style="531" customWidth="1"/>
    <col min="7169" max="7170" width="6.19921875" style="531" customWidth="1"/>
    <col min="7171" max="7172" width="1.19921875" style="531" customWidth="1"/>
    <col min="7173" max="7174" width="6.19921875" style="531" customWidth="1"/>
    <col min="7175" max="7175" width="3.19921875" style="531" customWidth="1"/>
    <col min="7176" max="7177" width="1.19921875" style="531" customWidth="1"/>
    <col min="7178" max="7179" width="6.19921875" style="531" customWidth="1"/>
    <col min="7180" max="7183" width="0.69921875" style="531" customWidth="1"/>
    <col min="7184" max="7185" width="6.19921875" style="531" customWidth="1"/>
    <col min="7186" max="7187" width="2" style="531" customWidth="1"/>
    <col min="7188" max="7423" width="4.69921875" style="531"/>
    <col min="7424" max="7424" width="2" style="531" customWidth="1"/>
    <col min="7425" max="7426" width="6.19921875" style="531" customWidth="1"/>
    <col min="7427" max="7428" width="1.19921875" style="531" customWidth="1"/>
    <col min="7429" max="7430" width="6.19921875" style="531" customWidth="1"/>
    <col min="7431" max="7431" width="3.19921875" style="531" customWidth="1"/>
    <col min="7432" max="7433" width="1.19921875" style="531" customWidth="1"/>
    <col min="7434" max="7435" width="6.19921875" style="531" customWidth="1"/>
    <col min="7436" max="7439" width="0.69921875" style="531" customWidth="1"/>
    <col min="7440" max="7441" width="6.19921875" style="531" customWidth="1"/>
    <col min="7442" max="7443" width="2" style="531" customWidth="1"/>
    <col min="7444" max="7679" width="4.69921875" style="531"/>
    <col min="7680" max="7680" width="2" style="531" customWidth="1"/>
    <col min="7681" max="7682" width="6.19921875" style="531" customWidth="1"/>
    <col min="7683" max="7684" width="1.19921875" style="531" customWidth="1"/>
    <col min="7685" max="7686" width="6.19921875" style="531" customWidth="1"/>
    <col min="7687" max="7687" width="3.19921875" style="531" customWidth="1"/>
    <col min="7688" max="7689" width="1.19921875" style="531" customWidth="1"/>
    <col min="7690" max="7691" width="6.19921875" style="531" customWidth="1"/>
    <col min="7692" max="7695" width="0.69921875" style="531" customWidth="1"/>
    <col min="7696" max="7697" width="6.19921875" style="531" customWidth="1"/>
    <col min="7698" max="7699" width="2" style="531" customWidth="1"/>
    <col min="7700" max="7935" width="4.69921875" style="531"/>
    <col min="7936" max="7936" width="2" style="531" customWidth="1"/>
    <col min="7937" max="7938" width="6.19921875" style="531" customWidth="1"/>
    <col min="7939" max="7940" width="1.19921875" style="531" customWidth="1"/>
    <col min="7941" max="7942" width="6.19921875" style="531" customWidth="1"/>
    <col min="7943" max="7943" width="3.19921875" style="531" customWidth="1"/>
    <col min="7944" max="7945" width="1.19921875" style="531" customWidth="1"/>
    <col min="7946" max="7947" width="6.19921875" style="531" customWidth="1"/>
    <col min="7948" max="7951" width="0.69921875" style="531" customWidth="1"/>
    <col min="7952" max="7953" width="6.19921875" style="531" customWidth="1"/>
    <col min="7954" max="7955" width="2" style="531" customWidth="1"/>
    <col min="7956" max="8191" width="4.69921875" style="531"/>
    <col min="8192" max="8192" width="2" style="531" customWidth="1"/>
    <col min="8193" max="8194" width="6.19921875" style="531" customWidth="1"/>
    <col min="8195" max="8196" width="1.19921875" style="531" customWidth="1"/>
    <col min="8197" max="8198" width="6.19921875" style="531" customWidth="1"/>
    <col min="8199" max="8199" width="3.19921875" style="531" customWidth="1"/>
    <col min="8200" max="8201" width="1.19921875" style="531" customWidth="1"/>
    <col min="8202" max="8203" width="6.19921875" style="531" customWidth="1"/>
    <col min="8204" max="8207" width="0.69921875" style="531" customWidth="1"/>
    <col min="8208" max="8209" width="6.19921875" style="531" customWidth="1"/>
    <col min="8210" max="8211" width="2" style="531" customWidth="1"/>
    <col min="8212" max="8447" width="4.69921875" style="531"/>
    <col min="8448" max="8448" width="2" style="531" customWidth="1"/>
    <col min="8449" max="8450" width="6.19921875" style="531" customWidth="1"/>
    <col min="8451" max="8452" width="1.19921875" style="531" customWidth="1"/>
    <col min="8453" max="8454" width="6.19921875" style="531" customWidth="1"/>
    <col min="8455" max="8455" width="3.19921875" style="531" customWidth="1"/>
    <col min="8456" max="8457" width="1.19921875" style="531" customWidth="1"/>
    <col min="8458" max="8459" width="6.19921875" style="531" customWidth="1"/>
    <col min="8460" max="8463" width="0.69921875" style="531" customWidth="1"/>
    <col min="8464" max="8465" width="6.19921875" style="531" customWidth="1"/>
    <col min="8466" max="8467" width="2" style="531" customWidth="1"/>
    <col min="8468" max="8703" width="4.69921875" style="531"/>
    <col min="8704" max="8704" width="2" style="531" customWidth="1"/>
    <col min="8705" max="8706" width="6.19921875" style="531" customWidth="1"/>
    <col min="8707" max="8708" width="1.19921875" style="531" customWidth="1"/>
    <col min="8709" max="8710" width="6.19921875" style="531" customWidth="1"/>
    <col min="8711" max="8711" width="3.19921875" style="531" customWidth="1"/>
    <col min="8712" max="8713" width="1.19921875" style="531" customWidth="1"/>
    <col min="8714" max="8715" width="6.19921875" style="531" customWidth="1"/>
    <col min="8716" max="8719" width="0.69921875" style="531" customWidth="1"/>
    <col min="8720" max="8721" width="6.19921875" style="531" customWidth="1"/>
    <col min="8722" max="8723" width="2" style="531" customWidth="1"/>
    <col min="8724" max="8959" width="4.69921875" style="531"/>
    <col min="8960" max="8960" width="2" style="531" customWidth="1"/>
    <col min="8961" max="8962" width="6.19921875" style="531" customWidth="1"/>
    <col min="8963" max="8964" width="1.19921875" style="531" customWidth="1"/>
    <col min="8965" max="8966" width="6.19921875" style="531" customWidth="1"/>
    <col min="8967" max="8967" width="3.19921875" style="531" customWidth="1"/>
    <col min="8968" max="8969" width="1.19921875" style="531" customWidth="1"/>
    <col min="8970" max="8971" width="6.19921875" style="531" customWidth="1"/>
    <col min="8972" max="8975" width="0.69921875" style="531" customWidth="1"/>
    <col min="8976" max="8977" width="6.19921875" style="531" customWidth="1"/>
    <col min="8978" max="8979" width="2" style="531" customWidth="1"/>
    <col min="8980" max="9215" width="4.69921875" style="531"/>
    <col min="9216" max="9216" width="2" style="531" customWidth="1"/>
    <col min="9217" max="9218" width="6.19921875" style="531" customWidth="1"/>
    <col min="9219" max="9220" width="1.19921875" style="531" customWidth="1"/>
    <col min="9221" max="9222" width="6.19921875" style="531" customWidth="1"/>
    <col min="9223" max="9223" width="3.19921875" style="531" customWidth="1"/>
    <col min="9224" max="9225" width="1.19921875" style="531" customWidth="1"/>
    <col min="9226" max="9227" width="6.19921875" style="531" customWidth="1"/>
    <col min="9228" max="9231" width="0.69921875" style="531" customWidth="1"/>
    <col min="9232" max="9233" width="6.19921875" style="531" customWidth="1"/>
    <col min="9234" max="9235" width="2" style="531" customWidth="1"/>
    <col min="9236" max="9471" width="4.69921875" style="531"/>
    <col min="9472" max="9472" width="2" style="531" customWidth="1"/>
    <col min="9473" max="9474" width="6.19921875" style="531" customWidth="1"/>
    <col min="9475" max="9476" width="1.19921875" style="531" customWidth="1"/>
    <col min="9477" max="9478" width="6.19921875" style="531" customWidth="1"/>
    <col min="9479" max="9479" width="3.19921875" style="531" customWidth="1"/>
    <col min="9480" max="9481" width="1.19921875" style="531" customWidth="1"/>
    <col min="9482" max="9483" width="6.19921875" style="531" customWidth="1"/>
    <col min="9484" max="9487" width="0.69921875" style="531" customWidth="1"/>
    <col min="9488" max="9489" width="6.19921875" style="531" customWidth="1"/>
    <col min="9490" max="9491" width="2" style="531" customWidth="1"/>
    <col min="9492" max="9727" width="4.69921875" style="531"/>
    <col min="9728" max="9728" width="2" style="531" customWidth="1"/>
    <col min="9729" max="9730" width="6.19921875" style="531" customWidth="1"/>
    <col min="9731" max="9732" width="1.19921875" style="531" customWidth="1"/>
    <col min="9733" max="9734" width="6.19921875" style="531" customWidth="1"/>
    <col min="9735" max="9735" width="3.19921875" style="531" customWidth="1"/>
    <col min="9736" max="9737" width="1.19921875" style="531" customWidth="1"/>
    <col min="9738" max="9739" width="6.19921875" style="531" customWidth="1"/>
    <col min="9740" max="9743" width="0.69921875" style="531" customWidth="1"/>
    <col min="9744" max="9745" width="6.19921875" style="531" customWidth="1"/>
    <col min="9746" max="9747" width="2" style="531" customWidth="1"/>
    <col min="9748" max="9983" width="4.69921875" style="531"/>
    <col min="9984" max="9984" width="2" style="531" customWidth="1"/>
    <col min="9985" max="9986" width="6.19921875" style="531" customWidth="1"/>
    <col min="9987" max="9988" width="1.19921875" style="531" customWidth="1"/>
    <col min="9989" max="9990" width="6.19921875" style="531" customWidth="1"/>
    <col min="9991" max="9991" width="3.19921875" style="531" customWidth="1"/>
    <col min="9992" max="9993" width="1.19921875" style="531" customWidth="1"/>
    <col min="9994" max="9995" width="6.19921875" style="531" customWidth="1"/>
    <col min="9996" max="9999" width="0.69921875" style="531" customWidth="1"/>
    <col min="10000" max="10001" width="6.19921875" style="531" customWidth="1"/>
    <col min="10002" max="10003" width="2" style="531" customWidth="1"/>
    <col min="10004" max="10239" width="4.69921875" style="531"/>
    <col min="10240" max="10240" width="2" style="531" customWidth="1"/>
    <col min="10241" max="10242" width="6.19921875" style="531" customWidth="1"/>
    <col min="10243" max="10244" width="1.19921875" style="531" customWidth="1"/>
    <col min="10245" max="10246" width="6.19921875" style="531" customWidth="1"/>
    <col min="10247" max="10247" width="3.19921875" style="531" customWidth="1"/>
    <col min="10248" max="10249" width="1.19921875" style="531" customWidth="1"/>
    <col min="10250" max="10251" width="6.19921875" style="531" customWidth="1"/>
    <col min="10252" max="10255" width="0.69921875" style="531" customWidth="1"/>
    <col min="10256" max="10257" width="6.19921875" style="531" customWidth="1"/>
    <col min="10258" max="10259" width="2" style="531" customWidth="1"/>
    <col min="10260" max="10495" width="4.69921875" style="531"/>
    <col min="10496" max="10496" width="2" style="531" customWidth="1"/>
    <col min="10497" max="10498" width="6.19921875" style="531" customWidth="1"/>
    <col min="10499" max="10500" width="1.19921875" style="531" customWidth="1"/>
    <col min="10501" max="10502" width="6.19921875" style="531" customWidth="1"/>
    <col min="10503" max="10503" width="3.19921875" style="531" customWidth="1"/>
    <col min="10504" max="10505" width="1.19921875" style="531" customWidth="1"/>
    <col min="10506" max="10507" width="6.19921875" style="531" customWidth="1"/>
    <col min="10508" max="10511" width="0.69921875" style="531" customWidth="1"/>
    <col min="10512" max="10513" width="6.19921875" style="531" customWidth="1"/>
    <col min="10514" max="10515" width="2" style="531" customWidth="1"/>
    <col min="10516" max="10751" width="4.69921875" style="531"/>
    <col min="10752" max="10752" width="2" style="531" customWidth="1"/>
    <col min="10753" max="10754" width="6.19921875" style="531" customWidth="1"/>
    <col min="10755" max="10756" width="1.19921875" style="531" customWidth="1"/>
    <col min="10757" max="10758" width="6.19921875" style="531" customWidth="1"/>
    <col min="10759" max="10759" width="3.19921875" style="531" customWidth="1"/>
    <col min="10760" max="10761" width="1.19921875" style="531" customWidth="1"/>
    <col min="10762" max="10763" width="6.19921875" style="531" customWidth="1"/>
    <col min="10764" max="10767" width="0.69921875" style="531" customWidth="1"/>
    <col min="10768" max="10769" width="6.19921875" style="531" customWidth="1"/>
    <col min="10770" max="10771" width="2" style="531" customWidth="1"/>
    <col min="10772" max="11007" width="4.69921875" style="531"/>
    <col min="11008" max="11008" width="2" style="531" customWidth="1"/>
    <col min="11009" max="11010" width="6.19921875" style="531" customWidth="1"/>
    <col min="11011" max="11012" width="1.19921875" style="531" customWidth="1"/>
    <col min="11013" max="11014" width="6.19921875" style="531" customWidth="1"/>
    <col min="11015" max="11015" width="3.19921875" style="531" customWidth="1"/>
    <col min="11016" max="11017" width="1.19921875" style="531" customWidth="1"/>
    <col min="11018" max="11019" width="6.19921875" style="531" customWidth="1"/>
    <col min="11020" max="11023" width="0.69921875" style="531" customWidth="1"/>
    <col min="11024" max="11025" width="6.19921875" style="531" customWidth="1"/>
    <col min="11026" max="11027" width="2" style="531" customWidth="1"/>
    <col min="11028" max="11263" width="4.69921875" style="531"/>
    <col min="11264" max="11264" width="2" style="531" customWidth="1"/>
    <col min="11265" max="11266" width="6.19921875" style="531" customWidth="1"/>
    <col min="11267" max="11268" width="1.19921875" style="531" customWidth="1"/>
    <col min="11269" max="11270" width="6.19921875" style="531" customWidth="1"/>
    <col min="11271" max="11271" width="3.19921875" style="531" customWidth="1"/>
    <col min="11272" max="11273" width="1.19921875" style="531" customWidth="1"/>
    <col min="11274" max="11275" width="6.19921875" style="531" customWidth="1"/>
    <col min="11276" max="11279" width="0.69921875" style="531" customWidth="1"/>
    <col min="11280" max="11281" width="6.19921875" style="531" customWidth="1"/>
    <col min="11282" max="11283" width="2" style="531" customWidth="1"/>
    <col min="11284" max="11519" width="4.69921875" style="531"/>
    <col min="11520" max="11520" width="2" style="531" customWidth="1"/>
    <col min="11521" max="11522" width="6.19921875" style="531" customWidth="1"/>
    <col min="11523" max="11524" width="1.19921875" style="531" customWidth="1"/>
    <col min="11525" max="11526" width="6.19921875" style="531" customWidth="1"/>
    <col min="11527" max="11527" width="3.19921875" style="531" customWidth="1"/>
    <col min="11528" max="11529" width="1.19921875" style="531" customWidth="1"/>
    <col min="11530" max="11531" width="6.19921875" style="531" customWidth="1"/>
    <col min="11532" max="11535" width="0.69921875" style="531" customWidth="1"/>
    <col min="11536" max="11537" width="6.19921875" style="531" customWidth="1"/>
    <col min="11538" max="11539" width="2" style="531" customWidth="1"/>
    <col min="11540" max="11775" width="4.69921875" style="531"/>
    <col min="11776" max="11776" width="2" style="531" customWidth="1"/>
    <col min="11777" max="11778" width="6.19921875" style="531" customWidth="1"/>
    <col min="11779" max="11780" width="1.19921875" style="531" customWidth="1"/>
    <col min="11781" max="11782" width="6.19921875" style="531" customWidth="1"/>
    <col min="11783" max="11783" width="3.19921875" style="531" customWidth="1"/>
    <col min="11784" max="11785" width="1.19921875" style="531" customWidth="1"/>
    <col min="11786" max="11787" width="6.19921875" style="531" customWidth="1"/>
    <col min="11788" max="11791" width="0.69921875" style="531" customWidth="1"/>
    <col min="11792" max="11793" width="6.19921875" style="531" customWidth="1"/>
    <col min="11794" max="11795" width="2" style="531" customWidth="1"/>
    <col min="11796" max="12031" width="4.69921875" style="531"/>
    <col min="12032" max="12032" width="2" style="531" customWidth="1"/>
    <col min="12033" max="12034" width="6.19921875" style="531" customWidth="1"/>
    <col min="12035" max="12036" width="1.19921875" style="531" customWidth="1"/>
    <col min="12037" max="12038" width="6.19921875" style="531" customWidth="1"/>
    <col min="12039" max="12039" width="3.19921875" style="531" customWidth="1"/>
    <col min="12040" max="12041" width="1.19921875" style="531" customWidth="1"/>
    <col min="12042" max="12043" width="6.19921875" style="531" customWidth="1"/>
    <col min="12044" max="12047" width="0.69921875" style="531" customWidth="1"/>
    <col min="12048" max="12049" width="6.19921875" style="531" customWidth="1"/>
    <col min="12050" max="12051" width="2" style="531" customWidth="1"/>
    <col min="12052" max="12287" width="4.69921875" style="531"/>
    <col min="12288" max="12288" width="2" style="531" customWidth="1"/>
    <col min="12289" max="12290" width="6.19921875" style="531" customWidth="1"/>
    <col min="12291" max="12292" width="1.19921875" style="531" customWidth="1"/>
    <col min="12293" max="12294" width="6.19921875" style="531" customWidth="1"/>
    <col min="12295" max="12295" width="3.19921875" style="531" customWidth="1"/>
    <col min="12296" max="12297" width="1.19921875" style="531" customWidth="1"/>
    <col min="12298" max="12299" width="6.19921875" style="531" customWidth="1"/>
    <col min="12300" max="12303" width="0.69921875" style="531" customWidth="1"/>
    <col min="12304" max="12305" width="6.19921875" style="531" customWidth="1"/>
    <col min="12306" max="12307" width="2" style="531" customWidth="1"/>
    <col min="12308" max="12543" width="4.69921875" style="531"/>
    <col min="12544" max="12544" width="2" style="531" customWidth="1"/>
    <col min="12545" max="12546" width="6.19921875" style="531" customWidth="1"/>
    <col min="12547" max="12548" width="1.19921875" style="531" customWidth="1"/>
    <col min="12549" max="12550" width="6.19921875" style="531" customWidth="1"/>
    <col min="12551" max="12551" width="3.19921875" style="531" customWidth="1"/>
    <col min="12552" max="12553" width="1.19921875" style="531" customWidth="1"/>
    <col min="12554" max="12555" width="6.19921875" style="531" customWidth="1"/>
    <col min="12556" max="12559" width="0.69921875" style="531" customWidth="1"/>
    <col min="12560" max="12561" width="6.19921875" style="531" customWidth="1"/>
    <col min="12562" max="12563" width="2" style="531" customWidth="1"/>
    <col min="12564" max="12799" width="4.69921875" style="531"/>
    <col min="12800" max="12800" width="2" style="531" customWidth="1"/>
    <col min="12801" max="12802" width="6.19921875" style="531" customWidth="1"/>
    <col min="12803" max="12804" width="1.19921875" style="531" customWidth="1"/>
    <col min="12805" max="12806" width="6.19921875" style="531" customWidth="1"/>
    <col min="12807" max="12807" width="3.19921875" style="531" customWidth="1"/>
    <col min="12808" max="12809" width="1.19921875" style="531" customWidth="1"/>
    <col min="12810" max="12811" width="6.19921875" style="531" customWidth="1"/>
    <col min="12812" max="12815" width="0.69921875" style="531" customWidth="1"/>
    <col min="12816" max="12817" width="6.19921875" style="531" customWidth="1"/>
    <col min="12818" max="12819" width="2" style="531" customWidth="1"/>
    <col min="12820" max="13055" width="4.69921875" style="531"/>
    <col min="13056" max="13056" width="2" style="531" customWidth="1"/>
    <col min="13057" max="13058" width="6.19921875" style="531" customWidth="1"/>
    <col min="13059" max="13060" width="1.19921875" style="531" customWidth="1"/>
    <col min="13061" max="13062" width="6.19921875" style="531" customWidth="1"/>
    <col min="13063" max="13063" width="3.19921875" style="531" customWidth="1"/>
    <col min="13064" max="13065" width="1.19921875" style="531" customWidth="1"/>
    <col min="13066" max="13067" width="6.19921875" style="531" customWidth="1"/>
    <col min="13068" max="13071" width="0.69921875" style="531" customWidth="1"/>
    <col min="13072" max="13073" width="6.19921875" style="531" customWidth="1"/>
    <col min="13074" max="13075" width="2" style="531" customWidth="1"/>
    <col min="13076" max="13311" width="4.69921875" style="531"/>
    <col min="13312" max="13312" width="2" style="531" customWidth="1"/>
    <col min="13313" max="13314" width="6.19921875" style="531" customWidth="1"/>
    <col min="13315" max="13316" width="1.19921875" style="531" customWidth="1"/>
    <col min="13317" max="13318" width="6.19921875" style="531" customWidth="1"/>
    <col min="13319" max="13319" width="3.19921875" style="531" customWidth="1"/>
    <col min="13320" max="13321" width="1.19921875" style="531" customWidth="1"/>
    <col min="13322" max="13323" width="6.19921875" style="531" customWidth="1"/>
    <col min="13324" max="13327" width="0.69921875" style="531" customWidth="1"/>
    <col min="13328" max="13329" width="6.19921875" style="531" customWidth="1"/>
    <col min="13330" max="13331" width="2" style="531" customWidth="1"/>
    <col min="13332" max="13567" width="4.69921875" style="531"/>
    <col min="13568" max="13568" width="2" style="531" customWidth="1"/>
    <col min="13569" max="13570" width="6.19921875" style="531" customWidth="1"/>
    <col min="13571" max="13572" width="1.19921875" style="531" customWidth="1"/>
    <col min="13573" max="13574" width="6.19921875" style="531" customWidth="1"/>
    <col min="13575" max="13575" width="3.19921875" style="531" customWidth="1"/>
    <col min="13576" max="13577" width="1.19921875" style="531" customWidth="1"/>
    <col min="13578" max="13579" width="6.19921875" style="531" customWidth="1"/>
    <col min="13580" max="13583" width="0.69921875" style="531" customWidth="1"/>
    <col min="13584" max="13585" width="6.19921875" style="531" customWidth="1"/>
    <col min="13586" max="13587" width="2" style="531" customWidth="1"/>
    <col min="13588" max="13823" width="4.69921875" style="531"/>
    <col min="13824" max="13824" width="2" style="531" customWidth="1"/>
    <col min="13825" max="13826" width="6.19921875" style="531" customWidth="1"/>
    <col min="13827" max="13828" width="1.19921875" style="531" customWidth="1"/>
    <col min="13829" max="13830" width="6.19921875" style="531" customWidth="1"/>
    <col min="13831" max="13831" width="3.19921875" style="531" customWidth="1"/>
    <col min="13832" max="13833" width="1.19921875" style="531" customWidth="1"/>
    <col min="13834" max="13835" width="6.19921875" style="531" customWidth="1"/>
    <col min="13836" max="13839" width="0.69921875" style="531" customWidth="1"/>
    <col min="13840" max="13841" width="6.19921875" style="531" customWidth="1"/>
    <col min="13842" max="13843" width="2" style="531" customWidth="1"/>
    <col min="13844" max="14079" width="4.69921875" style="531"/>
    <col min="14080" max="14080" width="2" style="531" customWidth="1"/>
    <col min="14081" max="14082" width="6.19921875" style="531" customWidth="1"/>
    <col min="14083" max="14084" width="1.19921875" style="531" customWidth="1"/>
    <col min="14085" max="14086" width="6.19921875" style="531" customWidth="1"/>
    <col min="14087" max="14087" width="3.19921875" style="531" customWidth="1"/>
    <col min="14088" max="14089" width="1.19921875" style="531" customWidth="1"/>
    <col min="14090" max="14091" width="6.19921875" style="531" customWidth="1"/>
    <col min="14092" max="14095" width="0.69921875" style="531" customWidth="1"/>
    <col min="14096" max="14097" width="6.19921875" style="531" customWidth="1"/>
    <col min="14098" max="14099" width="2" style="531" customWidth="1"/>
    <col min="14100" max="14335" width="4.69921875" style="531"/>
    <col min="14336" max="14336" width="2" style="531" customWidth="1"/>
    <col min="14337" max="14338" width="6.19921875" style="531" customWidth="1"/>
    <col min="14339" max="14340" width="1.19921875" style="531" customWidth="1"/>
    <col min="14341" max="14342" width="6.19921875" style="531" customWidth="1"/>
    <col min="14343" max="14343" width="3.19921875" style="531" customWidth="1"/>
    <col min="14344" max="14345" width="1.19921875" style="531" customWidth="1"/>
    <col min="14346" max="14347" width="6.19921875" style="531" customWidth="1"/>
    <col min="14348" max="14351" width="0.69921875" style="531" customWidth="1"/>
    <col min="14352" max="14353" width="6.19921875" style="531" customWidth="1"/>
    <col min="14354" max="14355" width="2" style="531" customWidth="1"/>
    <col min="14356" max="14591" width="4.69921875" style="531"/>
    <col min="14592" max="14592" width="2" style="531" customWidth="1"/>
    <col min="14593" max="14594" width="6.19921875" style="531" customWidth="1"/>
    <col min="14595" max="14596" width="1.19921875" style="531" customWidth="1"/>
    <col min="14597" max="14598" width="6.19921875" style="531" customWidth="1"/>
    <col min="14599" max="14599" width="3.19921875" style="531" customWidth="1"/>
    <col min="14600" max="14601" width="1.19921875" style="531" customWidth="1"/>
    <col min="14602" max="14603" width="6.19921875" style="531" customWidth="1"/>
    <col min="14604" max="14607" width="0.69921875" style="531" customWidth="1"/>
    <col min="14608" max="14609" width="6.19921875" style="531" customWidth="1"/>
    <col min="14610" max="14611" width="2" style="531" customWidth="1"/>
    <col min="14612" max="14847" width="4.69921875" style="531"/>
    <col min="14848" max="14848" width="2" style="531" customWidth="1"/>
    <col min="14849" max="14850" width="6.19921875" style="531" customWidth="1"/>
    <col min="14851" max="14852" width="1.19921875" style="531" customWidth="1"/>
    <col min="14853" max="14854" width="6.19921875" style="531" customWidth="1"/>
    <col min="14855" max="14855" width="3.19921875" style="531" customWidth="1"/>
    <col min="14856" max="14857" width="1.19921875" style="531" customWidth="1"/>
    <col min="14858" max="14859" width="6.19921875" style="531" customWidth="1"/>
    <col min="14860" max="14863" width="0.69921875" style="531" customWidth="1"/>
    <col min="14864" max="14865" width="6.19921875" style="531" customWidth="1"/>
    <col min="14866" max="14867" width="2" style="531" customWidth="1"/>
    <col min="14868" max="15103" width="4.69921875" style="531"/>
    <col min="15104" max="15104" width="2" style="531" customWidth="1"/>
    <col min="15105" max="15106" width="6.19921875" style="531" customWidth="1"/>
    <col min="15107" max="15108" width="1.19921875" style="531" customWidth="1"/>
    <col min="15109" max="15110" width="6.19921875" style="531" customWidth="1"/>
    <col min="15111" max="15111" width="3.19921875" style="531" customWidth="1"/>
    <col min="15112" max="15113" width="1.19921875" style="531" customWidth="1"/>
    <col min="15114" max="15115" width="6.19921875" style="531" customWidth="1"/>
    <col min="15116" max="15119" width="0.69921875" style="531" customWidth="1"/>
    <col min="15120" max="15121" width="6.19921875" style="531" customWidth="1"/>
    <col min="15122" max="15123" width="2" style="531" customWidth="1"/>
    <col min="15124" max="15359" width="4.69921875" style="531"/>
    <col min="15360" max="15360" width="2" style="531" customWidth="1"/>
    <col min="15361" max="15362" width="6.19921875" style="531" customWidth="1"/>
    <col min="15363" max="15364" width="1.19921875" style="531" customWidth="1"/>
    <col min="15365" max="15366" width="6.19921875" style="531" customWidth="1"/>
    <col min="15367" max="15367" width="3.19921875" style="531" customWidth="1"/>
    <col min="15368" max="15369" width="1.19921875" style="531" customWidth="1"/>
    <col min="15370" max="15371" width="6.19921875" style="531" customWidth="1"/>
    <col min="15372" max="15375" width="0.69921875" style="531" customWidth="1"/>
    <col min="15376" max="15377" width="6.19921875" style="531" customWidth="1"/>
    <col min="15378" max="15379" width="2" style="531" customWidth="1"/>
    <col min="15380" max="15615" width="4.69921875" style="531"/>
    <col min="15616" max="15616" width="2" style="531" customWidth="1"/>
    <col min="15617" max="15618" width="6.19921875" style="531" customWidth="1"/>
    <col min="15619" max="15620" width="1.19921875" style="531" customWidth="1"/>
    <col min="15621" max="15622" width="6.19921875" style="531" customWidth="1"/>
    <col min="15623" max="15623" width="3.19921875" style="531" customWidth="1"/>
    <col min="15624" max="15625" width="1.19921875" style="531" customWidth="1"/>
    <col min="15626" max="15627" width="6.19921875" style="531" customWidth="1"/>
    <col min="15628" max="15631" width="0.69921875" style="531" customWidth="1"/>
    <col min="15632" max="15633" width="6.19921875" style="531" customWidth="1"/>
    <col min="15634" max="15635" width="2" style="531" customWidth="1"/>
    <col min="15636" max="15871" width="4.69921875" style="531"/>
    <col min="15872" max="15872" width="2" style="531" customWidth="1"/>
    <col min="15873" max="15874" width="6.19921875" style="531" customWidth="1"/>
    <col min="15875" max="15876" width="1.19921875" style="531" customWidth="1"/>
    <col min="15877" max="15878" width="6.19921875" style="531" customWidth="1"/>
    <col min="15879" max="15879" width="3.19921875" style="531" customWidth="1"/>
    <col min="15880" max="15881" width="1.19921875" style="531" customWidth="1"/>
    <col min="15882" max="15883" width="6.19921875" style="531" customWidth="1"/>
    <col min="15884" max="15887" width="0.69921875" style="531" customWidth="1"/>
    <col min="15888" max="15889" width="6.19921875" style="531" customWidth="1"/>
    <col min="15890" max="15891" width="2" style="531" customWidth="1"/>
    <col min="15892" max="16127" width="4.69921875" style="531"/>
    <col min="16128" max="16128" width="2" style="531" customWidth="1"/>
    <col min="16129" max="16130" width="6.19921875" style="531" customWidth="1"/>
    <col min="16131" max="16132" width="1.19921875" style="531" customWidth="1"/>
    <col min="16133" max="16134" width="6.19921875" style="531" customWidth="1"/>
    <col min="16135" max="16135" width="3.19921875" style="531" customWidth="1"/>
    <col min="16136" max="16137" width="1.19921875" style="531" customWidth="1"/>
    <col min="16138" max="16139" width="6.19921875" style="531" customWidth="1"/>
    <col min="16140" max="16143" width="0.69921875" style="531" customWidth="1"/>
    <col min="16144" max="16145" width="6.19921875" style="531" customWidth="1"/>
    <col min="16146" max="16147" width="2" style="531" customWidth="1"/>
    <col min="16148" max="16384" width="4.69921875" style="531"/>
  </cols>
  <sheetData>
    <row r="1" spans="1:36" ht="21.75" customHeight="1">
      <c r="K1" s="1846" t="s">
        <v>1083</v>
      </c>
      <c r="L1" s="1846"/>
      <c r="M1" s="1846"/>
      <c r="N1" s="1846"/>
      <c r="O1" s="1846"/>
      <c r="P1" s="1846"/>
      <c r="Q1" s="1846"/>
      <c r="R1" s="1846"/>
      <c r="S1" s="1846"/>
      <c r="T1" s="1846"/>
      <c r="U1" s="1846"/>
      <c r="V1" s="1846"/>
      <c r="W1" s="1846"/>
      <c r="X1" s="1846"/>
      <c r="Y1" s="1846"/>
      <c r="Z1" s="1846"/>
      <c r="AA1" s="1846"/>
      <c r="AB1" s="1846"/>
      <c r="AC1" s="534"/>
      <c r="AD1" s="534"/>
      <c r="AE1" s="534"/>
    </row>
    <row r="2" spans="1:36" ht="7.8" customHeight="1"/>
    <row r="3" spans="1:36" ht="14.25" customHeight="1">
      <c r="A3" s="1816" t="s">
        <v>1084</v>
      </c>
      <c r="B3" s="1817"/>
      <c r="C3" s="536"/>
      <c r="D3" s="537"/>
      <c r="E3" s="537"/>
      <c r="F3" s="537"/>
      <c r="G3" s="537"/>
      <c r="H3" s="537"/>
      <c r="I3" s="538"/>
      <c r="J3" s="1816" t="s">
        <v>1085</v>
      </c>
      <c r="K3" s="1817"/>
      <c r="L3" s="539"/>
    </row>
    <row r="4" spans="1:36" ht="13.8" customHeight="1">
      <c r="A4" s="1818"/>
      <c r="B4" s="1819"/>
      <c r="C4" s="540"/>
      <c r="D4" s="541"/>
      <c r="E4" s="541"/>
      <c r="F4" s="541"/>
      <c r="G4" s="541"/>
      <c r="H4" s="541"/>
      <c r="I4" s="542"/>
      <c r="J4" s="1818"/>
      <c r="K4" s="1819"/>
      <c r="L4" s="539"/>
    </row>
    <row r="5" spans="1:36" ht="7.8" customHeight="1">
      <c r="A5" s="539"/>
      <c r="B5" s="539"/>
      <c r="C5" s="533"/>
      <c r="F5" s="531"/>
      <c r="G5" s="531"/>
      <c r="I5" s="531"/>
    </row>
    <row r="6" spans="1:36" ht="14.25" customHeight="1">
      <c r="A6" s="1816" t="s">
        <v>1086</v>
      </c>
      <c r="B6" s="1817"/>
      <c r="C6" s="536"/>
      <c r="D6" s="537"/>
      <c r="E6" s="537"/>
      <c r="F6" s="537"/>
      <c r="G6" s="537"/>
      <c r="H6" s="537"/>
      <c r="I6" s="538"/>
      <c r="J6" s="1847" t="s">
        <v>1087</v>
      </c>
      <c r="K6" s="1848"/>
      <c r="L6" s="543"/>
      <c r="M6" s="1829" t="s">
        <v>1088</v>
      </c>
      <c r="N6" s="1829"/>
      <c r="O6" s="1829"/>
      <c r="P6" s="1829"/>
      <c r="Q6" s="1829"/>
      <c r="R6" s="1829"/>
    </row>
    <row r="7" spans="1:36" ht="14.25" customHeight="1">
      <c r="A7" s="1818"/>
      <c r="B7" s="1819"/>
      <c r="C7" s="540"/>
      <c r="D7" s="541"/>
      <c r="E7" s="541"/>
      <c r="F7" s="541"/>
      <c r="G7" s="541"/>
      <c r="H7" s="541"/>
      <c r="I7" s="542"/>
      <c r="J7" s="1849"/>
      <c r="K7" s="1850"/>
      <c r="L7" s="543"/>
      <c r="M7" s="1829"/>
      <c r="N7" s="1829"/>
      <c r="O7" s="1829"/>
      <c r="P7" s="1829"/>
      <c r="Q7" s="1829"/>
      <c r="R7" s="1829"/>
    </row>
    <row r="8" spans="1:36" ht="14.25" customHeight="1">
      <c r="A8" s="539"/>
      <c r="B8" s="539"/>
      <c r="C8" s="533"/>
      <c r="F8" s="531"/>
      <c r="G8" s="531"/>
      <c r="I8" s="531"/>
    </row>
    <row r="9" spans="1:36" ht="14.25" customHeight="1">
      <c r="A9" s="539"/>
      <c r="B9" s="539"/>
      <c r="C9" s="533"/>
      <c r="F9" s="531"/>
      <c r="G9" s="531"/>
      <c r="I9" s="531"/>
      <c r="J9" s="1842" t="s">
        <v>1089</v>
      </c>
      <c r="K9" s="1843"/>
      <c r="L9" s="537"/>
      <c r="M9" s="537"/>
      <c r="N9" s="537"/>
      <c r="O9" s="538"/>
      <c r="P9" s="1816" t="s">
        <v>1090</v>
      </c>
      <c r="Q9" s="1817"/>
      <c r="S9" s="1821" t="s">
        <v>1091</v>
      </c>
      <c r="T9" s="1821"/>
      <c r="U9" s="1821"/>
      <c r="V9" s="1821"/>
      <c r="W9" s="1821"/>
      <c r="X9" s="1821"/>
      <c r="Y9" s="1821"/>
      <c r="Z9" s="1821"/>
      <c r="AA9" s="1821"/>
      <c r="AB9" s="1821"/>
      <c r="AC9" s="1821"/>
      <c r="AD9" s="1821"/>
      <c r="AE9" s="1821"/>
      <c r="AF9" s="1821"/>
      <c r="AG9" s="1821"/>
      <c r="AH9" s="1821"/>
    </row>
    <row r="10" spans="1:36" ht="14.25" customHeight="1">
      <c r="A10" s="539"/>
      <c r="B10" s="539"/>
      <c r="C10" s="533"/>
      <c r="F10" s="531"/>
      <c r="G10" s="531"/>
      <c r="I10" s="544"/>
      <c r="J10" s="1844"/>
      <c r="K10" s="1845"/>
      <c r="L10" s="541"/>
      <c r="M10" s="541"/>
      <c r="N10" s="541"/>
      <c r="O10" s="542"/>
      <c r="P10" s="1818"/>
      <c r="Q10" s="1819"/>
      <c r="S10" s="1821"/>
      <c r="T10" s="1821"/>
      <c r="U10" s="1821"/>
      <c r="V10" s="1821"/>
      <c r="W10" s="1821"/>
      <c r="X10" s="1821"/>
      <c r="Y10" s="1821"/>
      <c r="Z10" s="1821"/>
      <c r="AA10" s="1821"/>
      <c r="AB10" s="1821"/>
      <c r="AC10" s="1821"/>
      <c r="AD10" s="1821"/>
      <c r="AE10" s="1821"/>
      <c r="AF10" s="1821"/>
      <c r="AG10" s="1821"/>
      <c r="AH10" s="1821"/>
    </row>
    <row r="11" spans="1:36" ht="14.25" customHeight="1">
      <c r="A11" s="539"/>
      <c r="B11" s="539"/>
      <c r="C11" s="533"/>
      <c r="F11" s="531"/>
      <c r="G11" s="531"/>
      <c r="I11" s="545"/>
    </row>
    <row r="12" spans="1:36" ht="14.25" customHeight="1">
      <c r="A12" s="1816" t="s">
        <v>1092</v>
      </c>
      <c r="B12" s="1817"/>
      <c r="C12" s="536"/>
      <c r="D12" s="538"/>
      <c r="E12" s="1816" t="s">
        <v>1093</v>
      </c>
      <c r="F12" s="1817"/>
      <c r="G12" s="546"/>
      <c r="H12" s="537"/>
      <c r="I12" s="547"/>
      <c r="J12" s="1816" t="s">
        <v>1094</v>
      </c>
      <c r="K12" s="1817"/>
      <c r="L12" s="539"/>
      <c r="M12" s="537"/>
      <c r="N12" s="537"/>
      <c r="O12" s="538"/>
      <c r="P12" s="1816" t="s">
        <v>1095</v>
      </c>
      <c r="Q12" s="1817"/>
      <c r="S12" s="1821" t="s">
        <v>1096</v>
      </c>
      <c r="T12" s="1821"/>
      <c r="U12" s="1821"/>
      <c r="V12" s="1821"/>
      <c r="W12" s="1821"/>
      <c r="X12" s="1821"/>
      <c r="Y12" s="1821"/>
      <c r="Z12" s="1821"/>
      <c r="AA12" s="1821"/>
      <c r="AB12" s="1821"/>
      <c r="AC12" s="1821"/>
      <c r="AD12" s="1821"/>
      <c r="AE12" s="1821"/>
      <c r="AF12" s="1821"/>
      <c r="AJ12" s="535"/>
    </row>
    <row r="13" spans="1:36" ht="14.25" customHeight="1">
      <c r="A13" s="1818"/>
      <c r="B13" s="1819"/>
      <c r="C13" s="540"/>
      <c r="D13" s="542"/>
      <c r="E13" s="1818"/>
      <c r="F13" s="1819"/>
      <c r="G13" s="548"/>
      <c r="H13" s="541"/>
      <c r="I13" s="549"/>
      <c r="J13" s="1818"/>
      <c r="K13" s="1819"/>
      <c r="L13" s="550"/>
      <c r="M13" s="541"/>
      <c r="N13" s="551"/>
      <c r="O13" s="542"/>
      <c r="P13" s="1818"/>
      <c r="Q13" s="1819"/>
      <c r="S13" s="1821"/>
      <c r="T13" s="1821"/>
      <c r="U13" s="1821"/>
      <c r="V13" s="1821"/>
      <c r="W13" s="1821"/>
      <c r="X13" s="1821"/>
      <c r="Y13" s="1821"/>
      <c r="Z13" s="1821"/>
      <c r="AA13" s="1821"/>
      <c r="AB13" s="1821"/>
      <c r="AC13" s="1821"/>
      <c r="AD13" s="1821"/>
      <c r="AE13" s="1821"/>
      <c r="AF13" s="1821"/>
      <c r="AJ13" s="535"/>
    </row>
    <row r="14" spans="1:36" ht="14.25" customHeight="1">
      <c r="A14" s="539"/>
      <c r="B14" s="539"/>
      <c r="C14" s="532"/>
      <c r="E14" s="539"/>
      <c r="F14" s="539"/>
      <c r="G14" s="539"/>
      <c r="I14" s="552"/>
      <c r="J14" s="550"/>
      <c r="K14" s="550"/>
      <c r="L14" s="539"/>
      <c r="N14" s="545"/>
      <c r="P14" s="553"/>
      <c r="Q14" s="553"/>
    </row>
    <row r="15" spans="1:36" ht="14.25" customHeight="1">
      <c r="I15" s="552"/>
      <c r="N15" s="545"/>
      <c r="O15" s="554"/>
      <c r="P15" s="1816" t="s">
        <v>1097</v>
      </c>
      <c r="Q15" s="1817"/>
      <c r="S15" s="1821" t="s">
        <v>1098</v>
      </c>
      <c r="T15" s="1821"/>
      <c r="U15" s="1821"/>
      <c r="V15" s="1821"/>
      <c r="W15" s="1821"/>
      <c r="X15" s="1821"/>
      <c r="Y15" s="1821"/>
      <c r="Z15" s="1821"/>
      <c r="AA15" s="1821"/>
      <c r="AB15" s="1821"/>
      <c r="AC15" s="1821"/>
      <c r="AD15" s="1821"/>
      <c r="AE15" s="1821"/>
      <c r="AF15" s="1821"/>
      <c r="AG15" s="1821"/>
      <c r="AH15" s="1821"/>
    </row>
    <row r="16" spans="1:36" ht="14.25" customHeight="1">
      <c r="I16" s="552"/>
      <c r="N16" s="541"/>
      <c r="O16" s="542"/>
      <c r="P16" s="1818"/>
      <c r="Q16" s="1819"/>
      <c r="S16" s="1821"/>
      <c r="T16" s="1821"/>
      <c r="U16" s="1821"/>
      <c r="V16" s="1821"/>
      <c r="W16" s="1821"/>
      <c r="X16" s="1821"/>
      <c r="Y16" s="1821"/>
      <c r="Z16" s="1821"/>
      <c r="AA16" s="1821"/>
      <c r="AB16" s="1821"/>
      <c r="AC16" s="1821"/>
      <c r="AD16" s="1821"/>
      <c r="AE16" s="1821"/>
      <c r="AF16" s="1821"/>
      <c r="AG16" s="1821"/>
      <c r="AH16" s="1821"/>
    </row>
    <row r="17" spans="9:36" ht="14.25" customHeight="1">
      <c r="I17" s="552"/>
      <c r="P17" s="553"/>
      <c r="Q17" s="553"/>
    </row>
    <row r="18" spans="9:36" ht="14.25" customHeight="1">
      <c r="I18" s="547"/>
      <c r="J18" s="1816" t="s">
        <v>1099</v>
      </c>
      <c r="K18" s="1817"/>
      <c r="L18" s="555"/>
      <c r="M18" s="537"/>
      <c r="N18" s="537"/>
      <c r="O18" s="538"/>
      <c r="P18" s="1816" t="s">
        <v>1100</v>
      </c>
      <c r="Q18" s="1817"/>
      <c r="S18" s="1821" t="s">
        <v>1101</v>
      </c>
      <c r="T18" s="1821"/>
      <c r="U18" s="1821"/>
      <c r="V18" s="1821"/>
      <c r="W18" s="1821"/>
      <c r="X18" s="1821"/>
      <c r="Y18" s="1821"/>
      <c r="Z18" s="1821"/>
      <c r="AA18" s="1821"/>
      <c r="AB18" s="1821"/>
      <c r="AC18" s="1821"/>
      <c r="AD18" s="1821"/>
      <c r="AE18" s="1821"/>
      <c r="AF18" s="1821"/>
      <c r="AG18" s="1821"/>
      <c r="AH18" s="1821"/>
    </row>
    <row r="19" spans="9:36" ht="14.25" customHeight="1">
      <c r="I19" s="552"/>
      <c r="J19" s="1818"/>
      <c r="K19" s="1819"/>
      <c r="P19" s="1818"/>
      <c r="Q19" s="1819"/>
      <c r="S19" s="1821"/>
      <c r="T19" s="1821"/>
      <c r="U19" s="1821"/>
      <c r="V19" s="1821"/>
      <c r="W19" s="1821"/>
      <c r="X19" s="1821"/>
      <c r="Y19" s="1821"/>
      <c r="Z19" s="1821"/>
      <c r="AA19" s="1821"/>
      <c r="AB19" s="1821"/>
      <c r="AC19" s="1821"/>
      <c r="AD19" s="1821"/>
      <c r="AE19" s="1821"/>
      <c r="AF19" s="1821"/>
      <c r="AG19" s="1821"/>
      <c r="AH19" s="1821"/>
    </row>
    <row r="20" spans="9:36" ht="14.25" customHeight="1">
      <c r="I20" s="552"/>
      <c r="P20" s="539"/>
      <c r="Q20" s="539"/>
      <c r="S20" s="556"/>
      <c r="T20" s="556"/>
      <c r="U20" s="556"/>
      <c r="V20" s="556"/>
      <c r="W20" s="556"/>
      <c r="X20" s="556"/>
      <c r="Y20" s="556"/>
      <c r="Z20" s="556"/>
      <c r="AA20" s="556"/>
      <c r="AB20" s="556"/>
      <c r="AC20" s="556"/>
      <c r="AD20" s="556"/>
      <c r="AE20" s="556"/>
      <c r="AF20" s="556"/>
      <c r="AG20" s="556"/>
      <c r="AH20" s="556"/>
    </row>
    <row r="21" spans="9:36" ht="14.25" customHeight="1">
      <c r="I21" s="552"/>
      <c r="J21" s="1816" t="s">
        <v>1102</v>
      </c>
      <c r="K21" s="1817"/>
      <c r="L21" s="557"/>
      <c r="M21" s="537"/>
      <c r="N21" s="537"/>
      <c r="O21" s="538"/>
      <c r="P21" s="1838" t="s">
        <v>1103</v>
      </c>
      <c r="Q21" s="1839"/>
      <c r="S21" s="1821" t="s">
        <v>1104</v>
      </c>
      <c r="T21" s="1821"/>
      <c r="U21" s="1821"/>
      <c r="V21" s="1821"/>
      <c r="W21" s="1821"/>
      <c r="X21" s="1821"/>
      <c r="Y21" s="1821"/>
      <c r="Z21" s="1821"/>
      <c r="AA21" s="1821"/>
      <c r="AB21" s="1821"/>
      <c r="AC21" s="1821"/>
      <c r="AD21" s="1821"/>
      <c r="AE21" s="1821"/>
      <c r="AF21" s="1821"/>
      <c r="AG21" s="1821"/>
      <c r="AH21" s="1821"/>
      <c r="AJ21" s="535"/>
    </row>
    <row r="22" spans="9:36" ht="14.25" customHeight="1">
      <c r="I22" s="558"/>
      <c r="J22" s="1818"/>
      <c r="K22" s="1819"/>
      <c r="L22" s="539"/>
      <c r="M22" s="541"/>
      <c r="N22" s="551"/>
      <c r="O22" s="542"/>
      <c r="P22" s="1840"/>
      <c r="Q22" s="1841"/>
      <c r="S22" s="1821"/>
      <c r="T22" s="1821"/>
      <c r="U22" s="1821"/>
      <c r="V22" s="1821"/>
      <c r="W22" s="1821"/>
      <c r="X22" s="1821"/>
      <c r="Y22" s="1821"/>
      <c r="Z22" s="1821"/>
      <c r="AA22" s="1821"/>
      <c r="AB22" s="1821"/>
      <c r="AC22" s="1821"/>
      <c r="AD22" s="1821"/>
      <c r="AE22" s="1821"/>
      <c r="AF22" s="1821"/>
      <c r="AG22" s="1821"/>
      <c r="AH22" s="1821"/>
      <c r="AJ22" s="535"/>
    </row>
    <row r="23" spans="9:36" ht="14.25" customHeight="1">
      <c r="I23" s="552"/>
      <c r="J23" s="539"/>
      <c r="K23" s="539"/>
      <c r="L23" s="539"/>
      <c r="N23" s="545"/>
      <c r="P23" s="559"/>
      <c r="Q23" s="559"/>
      <c r="S23" s="556"/>
      <c r="T23" s="556"/>
      <c r="U23" s="556"/>
      <c r="V23" s="556"/>
      <c r="W23" s="556"/>
      <c r="X23" s="556"/>
      <c r="Y23" s="556"/>
      <c r="Z23" s="556"/>
      <c r="AA23" s="556"/>
      <c r="AB23" s="556"/>
      <c r="AC23" s="556"/>
      <c r="AD23" s="556"/>
      <c r="AE23" s="556"/>
      <c r="AF23" s="556"/>
      <c r="AG23" s="556"/>
      <c r="AH23" s="556"/>
      <c r="AI23" s="556"/>
      <c r="AJ23" s="556"/>
    </row>
    <row r="24" spans="9:36" ht="14.25" customHeight="1">
      <c r="I24" s="552"/>
      <c r="J24" s="539"/>
      <c r="K24" s="539"/>
      <c r="L24" s="539"/>
      <c r="N24" s="555"/>
      <c r="O24" s="537"/>
      <c r="P24" s="1838" t="s">
        <v>1105</v>
      </c>
      <c r="Q24" s="1839"/>
      <c r="S24" s="1821" t="s">
        <v>1106</v>
      </c>
      <c r="T24" s="1821"/>
      <c r="U24" s="1821"/>
      <c r="V24" s="1821"/>
      <c r="W24" s="1821"/>
      <c r="X24" s="1821"/>
      <c r="Y24" s="1821"/>
      <c r="Z24" s="1821"/>
      <c r="AA24" s="1821"/>
      <c r="AB24" s="1821"/>
      <c r="AC24" s="1821"/>
      <c r="AD24" s="1821"/>
      <c r="AE24" s="1821"/>
      <c r="AF24" s="1821"/>
      <c r="AG24" s="1821"/>
      <c r="AH24" s="1821"/>
      <c r="AJ24" s="535"/>
    </row>
    <row r="25" spans="9:36" ht="14.25" customHeight="1">
      <c r="I25" s="552"/>
      <c r="J25" s="539"/>
      <c r="K25" s="539"/>
      <c r="L25" s="539"/>
      <c r="P25" s="1840"/>
      <c r="Q25" s="1841"/>
      <c r="S25" s="1821"/>
      <c r="T25" s="1821"/>
      <c r="U25" s="1821"/>
      <c r="V25" s="1821"/>
      <c r="W25" s="1821"/>
      <c r="X25" s="1821"/>
      <c r="Y25" s="1821"/>
      <c r="Z25" s="1821"/>
      <c r="AA25" s="1821"/>
      <c r="AB25" s="1821"/>
      <c r="AC25" s="1821"/>
      <c r="AD25" s="1821"/>
      <c r="AE25" s="1821"/>
      <c r="AF25" s="1821"/>
      <c r="AG25" s="1821"/>
      <c r="AH25" s="1821"/>
      <c r="AJ25" s="535"/>
    </row>
    <row r="26" spans="9:36" ht="14.25" customHeight="1">
      <c r="I26" s="552"/>
      <c r="J26" s="539"/>
      <c r="K26" s="539"/>
      <c r="L26" s="539"/>
      <c r="P26" s="557"/>
      <c r="Q26" s="557"/>
    </row>
    <row r="27" spans="9:36" ht="14.25" customHeight="1">
      <c r="I27" s="552"/>
      <c r="J27" s="1842" t="s">
        <v>1107</v>
      </c>
      <c r="K27" s="1817"/>
      <c r="N27" s="537"/>
      <c r="O27" s="538"/>
      <c r="P27" s="1842" t="s">
        <v>1108</v>
      </c>
      <c r="Q27" s="1817"/>
      <c r="S27" s="1821" t="s">
        <v>1109</v>
      </c>
      <c r="T27" s="1821"/>
      <c r="U27" s="1821"/>
      <c r="V27" s="1821"/>
      <c r="W27" s="1821"/>
      <c r="X27" s="1821"/>
      <c r="Y27" s="1821"/>
      <c r="Z27" s="1821"/>
      <c r="AA27" s="1821"/>
      <c r="AB27" s="1821"/>
      <c r="AC27" s="1821"/>
      <c r="AD27" s="1821"/>
      <c r="AE27" s="1821"/>
      <c r="AF27" s="1821"/>
      <c r="AG27" s="1821"/>
      <c r="AH27" s="1821"/>
    </row>
    <row r="28" spans="9:36" ht="14.25" customHeight="1">
      <c r="I28" s="549"/>
      <c r="J28" s="1818"/>
      <c r="K28" s="1819"/>
      <c r="L28" s="551"/>
      <c r="M28" s="541"/>
      <c r="P28" s="1818"/>
      <c r="Q28" s="1819"/>
      <c r="S28" s="1821"/>
      <c r="T28" s="1821"/>
      <c r="U28" s="1821"/>
      <c r="V28" s="1821"/>
      <c r="W28" s="1821"/>
      <c r="X28" s="1821"/>
      <c r="Y28" s="1821"/>
      <c r="Z28" s="1821"/>
      <c r="AA28" s="1821"/>
      <c r="AB28" s="1821"/>
      <c r="AC28" s="1821"/>
      <c r="AD28" s="1821"/>
      <c r="AE28" s="1821"/>
      <c r="AF28" s="1821"/>
      <c r="AG28" s="1821"/>
      <c r="AH28" s="1821"/>
    </row>
    <row r="29" spans="9:36" ht="14.25" customHeight="1">
      <c r="I29" s="552"/>
      <c r="J29" s="539"/>
      <c r="K29" s="539"/>
      <c r="P29" s="539"/>
      <c r="Q29" s="539"/>
      <c r="S29" s="556"/>
      <c r="T29" s="556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</row>
    <row r="30" spans="9:36" ht="14.25" customHeight="1">
      <c r="I30" s="560"/>
      <c r="J30" s="1816" t="s">
        <v>1110</v>
      </c>
      <c r="K30" s="1817"/>
      <c r="L30" s="539"/>
      <c r="N30" s="537"/>
      <c r="O30" s="538"/>
      <c r="P30" s="1816" t="s">
        <v>1111</v>
      </c>
      <c r="Q30" s="1817"/>
      <c r="S30" s="1821" t="s">
        <v>1112</v>
      </c>
      <c r="T30" s="1821"/>
      <c r="U30" s="1821"/>
      <c r="V30" s="1821"/>
      <c r="W30" s="1821"/>
      <c r="X30" s="1821"/>
      <c r="Y30" s="1821"/>
      <c r="Z30" s="1821"/>
      <c r="AA30" s="1821"/>
      <c r="AB30" s="1821"/>
      <c r="AC30" s="1821"/>
      <c r="AD30" s="1821"/>
      <c r="AE30" s="1821"/>
      <c r="AF30" s="1821"/>
      <c r="AG30" s="1821"/>
      <c r="AH30" s="1821"/>
      <c r="AI30" s="1821"/>
    </row>
    <row r="31" spans="9:36" ht="14.25" customHeight="1">
      <c r="I31" s="552"/>
      <c r="J31" s="1818"/>
      <c r="K31" s="1819"/>
      <c r="L31" s="550"/>
      <c r="M31" s="542"/>
      <c r="N31" s="551"/>
      <c r="O31" s="542"/>
      <c r="P31" s="1818"/>
      <c r="Q31" s="1819"/>
      <c r="S31" s="1821"/>
      <c r="T31" s="1821"/>
      <c r="U31" s="1821"/>
      <c r="V31" s="1821"/>
      <c r="W31" s="1821"/>
      <c r="X31" s="1821"/>
      <c r="Y31" s="1821"/>
      <c r="Z31" s="1821"/>
      <c r="AA31" s="1821"/>
      <c r="AB31" s="1821"/>
      <c r="AC31" s="1821"/>
      <c r="AD31" s="1821"/>
      <c r="AE31" s="1821"/>
      <c r="AF31" s="1821"/>
      <c r="AG31" s="1821"/>
      <c r="AH31" s="1821"/>
      <c r="AI31" s="1821"/>
    </row>
    <row r="32" spans="9:36" ht="14.25" customHeight="1">
      <c r="I32" s="552"/>
      <c r="J32" s="539"/>
      <c r="K32" s="539"/>
      <c r="L32" s="539"/>
      <c r="M32" s="554"/>
      <c r="N32" s="545"/>
      <c r="P32" s="553"/>
      <c r="Q32" s="553"/>
    </row>
    <row r="33" spans="9:35" ht="14.25" customHeight="1">
      <c r="I33" s="552"/>
      <c r="M33" s="554"/>
      <c r="N33" s="555"/>
      <c r="O33" s="554"/>
      <c r="P33" s="1816" t="s">
        <v>1113</v>
      </c>
      <c r="Q33" s="1817"/>
      <c r="S33" s="1821" t="s">
        <v>1114</v>
      </c>
      <c r="T33" s="1821"/>
      <c r="U33" s="1821"/>
      <c r="V33" s="1821"/>
      <c r="W33" s="1821"/>
      <c r="X33" s="1821"/>
      <c r="Y33" s="1821"/>
      <c r="Z33" s="1821"/>
      <c r="AA33" s="1821"/>
      <c r="AB33" s="1821"/>
      <c r="AC33" s="1821"/>
      <c r="AD33" s="1821"/>
      <c r="AE33" s="1821"/>
      <c r="AF33" s="1821"/>
      <c r="AG33" s="1821"/>
      <c r="AH33" s="1821"/>
    </row>
    <row r="34" spans="9:35" ht="14.25" customHeight="1">
      <c r="I34" s="552"/>
      <c r="O34" s="542"/>
      <c r="P34" s="1818"/>
      <c r="Q34" s="1819"/>
      <c r="S34" s="1821"/>
      <c r="T34" s="1821"/>
      <c r="U34" s="1821"/>
      <c r="V34" s="1821"/>
      <c r="W34" s="1821"/>
      <c r="X34" s="1821"/>
      <c r="Y34" s="1821"/>
      <c r="Z34" s="1821"/>
      <c r="AA34" s="1821"/>
      <c r="AB34" s="1821"/>
      <c r="AC34" s="1821"/>
      <c r="AD34" s="1821"/>
      <c r="AE34" s="1821"/>
      <c r="AF34" s="1821"/>
      <c r="AG34" s="1821"/>
      <c r="AH34" s="1821"/>
    </row>
    <row r="35" spans="9:35" ht="14.25" customHeight="1">
      <c r="I35" s="552"/>
      <c r="P35" s="539"/>
      <c r="Q35" s="539"/>
      <c r="S35" s="556"/>
      <c r="T35" s="556"/>
      <c r="U35" s="556"/>
      <c r="V35" s="556"/>
      <c r="W35" s="556"/>
      <c r="X35" s="556"/>
      <c r="Y35" s="556"/>
      <c r="Z35" s="556"/>
      <c r="AA35" s="556"/>
      <c r="AB35" s="556"/>
      <c r="AC35" s="556"/>
      <c r="AD35" s="556"/>
      <c r="AE35" s="556"/>
      <c r="AF35" s="556"/>
      <c r="AG35" s="556"/>
      <c r="AH35" s="556"/>
    </row>
    <row r="36" spans="9:35" ht="14.25" customHeight="1">
      <c r="I36" s="552"/>
      <c r="J36" s="1816" t="s">
        <v>1115</v>
      </c>
      <c r="K36" s="1817"/>
      <c r="L36" s="539"/>
      <c r="N36" s="537"/>
      <c r="O36" s="538"/>
      <c r="P36" s="1816" t="s">
        <v>1116</v>
      </c>
      <c r="Q36" s="1817"/>
      <c r="S36" s="1821" t="s">
        <v>1117</v>
      </c>
      <c r="T36" s="1821"/>
      <c r="U36" s="1821"/>
      <c r="V36" s="1821"/>
      <c r="W36" s="1821"/>
      <c r="X36" s="1821"/>
      <c r="Y36" s="1821"/>
      <c r="Z36" s="1821"/>
      <c r="AA36" s="1821"/>
      <c r="AB36" s="1821"/>
      <c r="AC36" s="1821"/>
      <c r="AD36" s="1821"/>
      <c r="AE36" s="1821"/>
      <c r="AF36" s="1821"/>
      <c r="AG36" s="1821"/>
      <c r="AH36" s="1821"/>
    </row>
    <row r="37" spans="9:35" ht="14.25" customHeight="1">
      <c r="I37" s="549"/>
      <c r="J37" s="1818"/>
      <c r="K37" s="1819"/>
      <c r="L37" s="550"/>
      <c r="M37" s="542"/>
      <c r="N37" s="551"/>
      <c r="O37" s="542"/>
      <c r="P37" s="1818"/>
      <c r="Q37" s="1819"/>
      <c r="S37" s="1821"/>
      <c r="T37" s="1821"/>
      <c r="U37" s="1821"/>
      <c r="V37" s="1821"/>
      <c r="W37" s="1821"/>
      <c r="X37" s="1821"/>
      <c r="Y37" s="1821"/>
      <c r="Z37" s="1821"/>
      <c r="AA37" s="1821"/>
      <c r="AB37" s="1821"/>
      <c r="AC37" s="1821"/>
      <c r="AD37" s="1821"/>
      <c r="AE37" s="1821"/>
      <c r="AF37" s="1821"/>
      <c r="AG37" s="1821"/>
      <c r="AH37" s="1821"/>
    </row>
    <row r="38" spans="9:35" ht="14.25" customHeight="1">
      <c r="I38" s="552"/>
      <c r="J38" s="539"/>
      <c r="K38" s="539"/>
      <c r="L38" s="539"/>
      <c r="M38" s="554"/>
      <c r="N38" s="545"/>
      <c r="P38" s="553"/>
      <c r="Q38" s="553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</row>
    <row r="39" spans="9:35" ht="14.25" customHeight="1">
      <c r="I39" s="552"/>
      <c r="M39" s="554"/>
      <c r="N39" s="555"/>
      <c r="O39" s="554"/>
      <c r="P39" s="1816" t="s">
        <v>1118</v>
      </c>
      <c r="Q39" s="1817"/>
      <c r="S39" s="1821" t="s">
        <v>1119</v>
      </c>
      <c r="T39" s="1821"/>
      <c r="U39" s="1821"/>
      <c r="V39" s="1821"/>
      <c r="W39" s="1821"/>
      <c r="X39" s="1821"/>
      <c r="Y39" s="1821"/>
      <c r="Z39" s="1821"/>
      <c r="AA39" s="1821"/>
      <c r="AB39" s="1821"/>
      <c r="AC39" s="1821"/>
      <c r="AD39" s="1821"/>
      <c r="AE39" s="1821"/>
      <c r="AF39" s="1821"/>
      <c r="AG39" s="1821"/>
      <c r="AH39" s="1821"/>
    </row>
    <row r="40" spans="9:35" ht="14.25" customHeight="1">
      <c r="I40" s="552"/>
      <c r="O40" s="542"/>
      <c r="P40" s="1818"/>
      <c r="Q40" s="1819"/>
      <c r="S40" s="1821"/>
      <c r="T40" s="1821"/>
      <c r="U40" s="1821"/>
      <c r="V40" s="1821"/>
      <c r="W40" s="1821"/>
      <c r="X40" s="1821"/>
      <c r="Y40" s="1821"/>
      <c r="Z40" s="1821"/>
      <c r="AA40" s="1821"/>
      <c r="AB40" s="1821"/>
      <c r="AC40" s="1821"/>
      <c r="AD40" s="1821"/>
      <c r="AE40" s="1821"/>
      <c r="AF40" s="1821"/>
      <c r="AG40" s="1821"/>
      <c r="AH40" s="1821"/>
    </row>
    <row r="41" spans="9:35" ht="14.25" customHeight="1">
      <c r="I41" s="552"/>
      <c r="P41" s="539"/>
      <c r="Q41" s="539"/>
      <c r="S41" s="556"/>
      <c r="T41" s="556"/>
      <c r="U41" s="556"/>
      <c r="V41" s="556"/>
      <c r="W41" s="556"/>
      <c r="X41" s="556"/>
      <c r="Y41" s="556"/>
      <c r="Z41" s="556"/>
      <c r="AA41" s="556"/>
      <c r="AB41" s="556"/>
      <c r="AC41" s="556"/>
      <c r="AD41" s="556"/>
      <c r="AE41" s="556"/>
      <c r="AF41" s="556"/>
      <c r="AG41" s="556"/>
      <c r="AH41" s="556"/>
    </row>
    <row r="42" spans="9:35" ht="14.25" customHeight="1">
      <c r="I42" s="552"/>
      <c r="J42" s="1816" t="s">
        <v>1120</v>
      </c>
      <c r="K42" s="1817"/>
      <c r="L42" s="539"/>
      <c r="M42" s="537"/>
      <c r="N42" s="537"/>
      <c r="O42" s="538"/>
      <c r="P42" s="1816" t="s">
        <v>1121</v>
      </c>
      <c r="Q42" s="1817"/>
      <c r="S42" s="1821" t="s">
        <v>1122</v>
      </c>
      <c r="T42" s="1821"/>
      <c r="U42" s="1821"/>
      <c r="V42" s="1821"/>
      <c r="W42" s="1821"/>
      <c r="X42" s="1821"/>
      <c r="Y42" s="1821"/>
      <c r="Z42" s="1821"/>
      <c r="AA42" s="1821"/>
      <c r="AB42" s="1821"/>
      <c r="AC42" s="1821"/>
      <c r="AD42" s="1821"/>
      <c r="AE42" s="1821"/>
      <c r="AF42" s="1821"/>
      <c r="AG42" s="1832" t="s">
        <v>1123</v>
      </c>
      <c r="AH42" s="1833"/>
      <c r="AI42" s="1834"/>
    </row>
    <row r="43" spans="9:35" ht="14.25" customHeight="1">
      <c r="I43" s="549"/>
      <c r="J43" s="1818"/>
      <c r="K43" s="1819"/>
      <c r="L43" s="550"/>
      <c r="M43" s="541"/>
      <c r="N43" s="551"/>
      <c r="O43" s="542"/>
      <c r="P43" s="1818"/>
      <c r="Q43" s="1819"/>
      <c r="S43" s="1821"/>
      <c r="T43" s="1821"/>
      <c r="U43" s="1821"/>
      <c r="V43" s="1821"/>
      <c r="W43" s="1821"/>
      <c r="X43" s="1821"/>
      <c r="Y43" s="1821"/>
      <c r="Z43" s="1821"/>
      <c r="AA43" s="1821"/>
      <c r="AB43" s="1821"/>
      <c r="AC43" s="1821"/>
      <c r="AD43" s="1821"/>
      <c r="AE43" s="1821"/>
      <c r="AF43" s="1821"/>
      <c r="AG43" s="1835"/>
      <c r="AH43" s="1836"/>
      <c r="AI43" s="1837"/>
    </row>
    <row r="44" spans="9:35" ht="14.25" customHeight="1">
      <c r="I44" s="552"/>
      <c r="J44" s="550"/>
      <c r="K44" s="550"/>
      <c r="L44" s="539"/>
      <c r="N44" s="545"/>
      <c r="P44" s="553"/>
      <c r="Q44" s="553"/>
      <c r="S44" s="556"/>
      <c r="T44" s="556"/>
      <c r="U44" s="556"/>
      <c r="V44" s="556"/>
      <c r="W44" s="556"/>
      <c r="X44" s="556"/>
      <c r="Y44" s="556"/>
      <c r="Z44" s="556"/>
      <c r="AA44" s="556"/>
      <c r="AB44" s="556"/>
      <c r="AC44" s="556"/>
      <c r="AD44" s="556"/>
      <c r="AE44" s="556"/>
      <c r="AF44" s="556"/>
      <c r="AG44" s="556"/>
      <c r="AH44" s="556"/>
    </row>
    <row r="45" spans="9:35" ht="14.25" customHeight="1">
      <c r="I45" s="552"/>
      <c r="N45" s="545"/>
      <c r="O45" s="554"/>
      <c r="P45" s="1816" t="s">
        <v>1124</v>
      </c>
      <c r="Q45" s="1817"/>
      <c r="S45" s="1821" t="s">
        <v>1125</v>
      </c>
      <c r="T45" s="1821"/>
      <c r="U45" s="1821"/>
      <c r="V45" s="1821"/>
      <c r="W45" s="1821"/>
      <c r="X45" s="1821"/>
      <c r="Y45" s="1821"/>
      <c r="Z45" s="1821"/>
      <c r="AA45" s="1821"/>
      <c r="AB45" s="1821"/>
      <c r="AC45" s="1821"/>
      <c r="AD45" s="1821"/>
      <c r="AE45" s="1821"/>
      <c r="AF45" s="1821"/>
      <c r="AG45" s="1821"/>
      <c r="AH45" s="1821"/>
    </row>
    <row r="46" spans="9:35" ht="14.25" customHeight="1">
      <c r="I46" s="552"/>
      <c r="N46" s="551"/>
      <c r="O46" s="542"/>
      <c r="P46" s="1818"/>
      <c r="Q46" s="1819"/>
      <c r="S46" s="1821"/>
      <c r="T46" s="1821"/>
      <c r="U46" s="1821"/>
      <c r="V46" s="1821"/>
      <c r="W46" s="1821"/>
      <c r="X46" s="1821"/>
      <c r="Y46" s="1821"/>
      <c r="Z46" s="1821"/>
      <c r="AA46" s="1821"/>
      <c r="AB46" s="1821"/>
      <c r="AC46" s="1821"/>
      <c r="AD46" s="1821"/>
      <c r="AE46" s="1821"/>
      <c r="AF46" s="1821"/>
      <c r="AG46" s="1821"/>
      <c r="AH46" s="1821"/>
    </row>
    <row r="47" spans="9:35" ht="14.25" customHeight="1">
      <c r="I47" s="552"/>
      <c r="N47" s="545"/>
      <c r="P47" s="553"/>
      <c r="Q47" s="553"/>
      <c r="S47" s="556"/>
      <c r="T47" s="556"/>
      <c r="U47" s="556"/>
      <c r="V47" s="556"/>
      <c r="W47" s="556"/>
      <c r="X47" s="556"/>
      <c r="Y47" s="556"/>
      <c r="Z47" s="556"/>
      <c r="AA47" s="556"/>
      <c r="AB47" s="556"/>
      <c r="AC47" s="556"/>
      <c r="AD47" s="556"/>
      <c r="AE47" s="556"/>
      <c r="AF47" s="556"/>
      <c r="AG47" s="556"/>
      <c r="AH47" s="556"/>
    </row>
    <row r="48" spans="9:35" ht="14.25" customHeight="1">
      <c r="I48" s="552"/>
      <c r="N48" s="555"/>
      <c r="O48" s="538"/>
      <c r="P48" s="1816" t="s">
        <v>1126</v>
      </c>
      <c r="Q48" s="1817"/>
      <c r="S48" s="1831" t="s">
        <v>1127</v>
      </c>
      <c r="T48" s="1831"/>
      <c r="U48" s="1831"/>
      <c r="V48" s="1831"/>
      <c r="W48" s="1831"/>
      <c r="X48" s="1831"/>
      <c r="Y48" s="1831"/>
      <c r="Z48" s="1831"/>
      <c r="AA48" s="1831"/>
      <c r="AB48" s="1831"/>
      <c r="AC48" s="1831"/>
      <c r="AD48" s="1799" t="s">
        <v>1128</v>
      </c>
      <c r="AE48" s="1800"/>
      <c r="AF48" s="1801"/>
      <c r="AG48" s="1799" t="s">
        <v>1129</v>
      </c>
      <c r="AH48" s="1800"/>
      <c r="AI48" s="1801"/>
    </row>
    <row r="49" spans="9:35" ht="14.25" customHeight="1">
      <c r="I49" s="552"/>
      <c r="N49" s="541"/>
      <c r="O49" s="541"/>
      <c r="P49" s="1818"/>
      <c r="Q49" s="1819"/>
      <c r="S49" s="1831"/>
      <c r="T49" s="1831"/>
      <c r="U49" s="1831"/>
      <c r="V49" s="1831"/>
      <c r="W49" s="1831"/>
      <c r="X49" s="1831"/>
      <c r="Y49" s="1831"/>
      <c r="Z49" s="1831"/>
      <c r="AA49" s="1831"/>
      <c r="AB49" s="1831"/>
      <c r="AC49" s="1831"/>
      <c r="AD49" s="1802"/>
      <c r="AE49" s="1803"/>
      <c r="AF49" s="1804"/>
      <c r="AG49" s="1802"/>
      <c r="AH49" s="1803"/>
      <c r="AI49" s="1804"/>
    </row>
    <row r="50" spans="9:35" ht="10.199999999999999" customHeight="1">
      <c r="I50" s="552"/>
      <c r="P50" s="539"/>
      <c r="Q50" s="539"/>
      <c r="S50" s="556"/>
      <c r="T50" s="556"/>
      <c r="U50" s="556"/>
      <c r="V50" s="556"/>
      <c r="W50" s="556"/>
      <c r="X50" s="556"/>
      <c r="Y50" s="556"/>
      <c r="Z50" s="556"/>
      <c r="AA50" s="556"/>
      <c r="AB50" s="556"/>
      <c r="AC50" s="556"/>
      <c r="AD50" s="556"/>
      <c r="AE50" s="556"/>
      <c r="AF50" s="556"/>
      <c r="AG50" s="556"/>
      <c r="AH50" s="556"/>
    </row>
    <row r="51" spans="9:35" ht="14.25" customHeight="1">
      <c r="I51" s="552"/>
      <c r="J51" s="1816" t="s">
        <v>1130</v>
      </c>
      <c r="K51" s="1817"/>
      <c r="L51" s="539"/>
      <c r="N51" s="537"/>
      <c r="O51" s="538"/>
      <c r="P51" s="1816" t="s">
        <v>1131</v>
      </c>
      <c r="Q51" s="1817"/>
      <c r="S51" s="1821" t="s">
        <v>1132</v>
      </c>
      <c r="T51" s="1821"/>
      <c r="U51" s="1821"/>
      <c r="V51" s="1821"/>
      <c r="W51" s="1821"/>
      <c r="X51" s="1821"/>
      <c r="Y51" s="1821"/>
      <c r="Z51" s="1821"/>
      <c r="AA51" s="1821"/>
      <c r="AB51" s="1821"/>
      <c r="AC51" s="1821"/>
      <c r="AD51" s="1821"/>
      <c r="AE51" s="1821"/>
      <c r="AF51" s="556"/>
    </row>
    <row r="52" spans="9:35" ht="14.25" customHeight="1">
      <c r="I52" s="558"/>
      <c r="J52" s="1818"/>
      <c r="K52" s="1819"/>
      <c r="L52" s="550"/>
      <c r="M52" s="542"/>
      <c r="N52" s="551"/>
      <c r="O52" s="542"/>
      <c r="P52" s="1818"/>
      <c r="Q52" s="1819"/>
      <c r="S52" s="1821"/>
      <c r="T52" s="1821"/>
      <c r="U52" s="1821"/>
      <c r="V52" s="1821"/>
      <c r="W52" s="1821"/>
      <c r="X52" s="1821"/>
      <c r="Y52" s="1821"/>
      <c r="Z52" s="1821"/>
      <c r="AA52" s="1821"/>
      <c r="AB52" s="1821"/>
      <c r="AC52" s="1821"/>
      <c r="AD52" s="1821"/>
      <c r="AE52" s="1821"/>
      <c r="AF52" s="556"/>
    </row>
    <row r="53" spans="9:35" ht="9.6" customHeight="1">
      <c r="I53" s="552"/>
      <c r="J53" s="539"/>
      <c r="K53" s="539"/>
      <c r="L53" s="539"/>
      <c r="M53" s="554"/>
      <c r="N53" s="545"/>
      <c r="P53" s="553"/>
      <c r="Q53" s="553"/>
    </row>
    <row r="54" spans="9:35" ht="14.25" customHeight="1">
      <c r="I54" s="552"/>
      <c r="J54" s="539"/>
      <c r="K54" s="539"/>
      <c r="L54" s="539"/>
      <c r="M54" s="554"/>
      <c r="N54" s="545"/>
      <c r="O54" s="554"/>
      <c r="P54" s="1816" t="s">
        <v>1133</v>
      </c>
      <c r="Q54" s="1817"/>
      <c r="S54" s="1829" t="s">
        <v>1134</v>
      </c>
      <c r="T54" s="1829"/>
      <c r="U54" s="1829"/>
      <c r="V54" s="1829"/>
      <c r="W54" s="1829"/>
      <c r="X54" s="1829"/>
      <c r="Y54" s="1829"/>
      <c r="Z54" s="1829"/>
      <c r="AB54" s="1830"/>
      <c r="AC54" s="1830"/>
      <c r="AD54" s="1830"/>
      <c r="AE54" s="1830"/>
      <c r="AF54" s="1830"/>
      <c r="AG54" s="1830"/>
      <c r="AH54" s="1830"/>
      <c r="AI54" s="1830"/>
    </row>
    <row r="55" spans="9:35" ht="14.25" customHeight="1">
      <c r="I55" s="552"/>
      <c r="J55" s="539"/>
      <c r="K55" s="539"/>
      <c r="L55" s="539"/>
      <c r="N55" s="541"/>
      <c r="O55" s="542"/>
      <c r="P55" s="1818"/>
      <c r="Q55" s="1819"/>
      <c r="S55" s="1829"/>
      <c r="T55" s="1829"/>
      <c r="U55" s="1829"/>
      <c r="V55" s="1829"/>
      <c r="W55" s="1829"/>
      <c r="X55" s="1829"/>
      <c r="Y55" s="1829"/>
      <c r="Z55" s="1829"/>
      <c r="AB55" s="1830"/>
      <c r="AC55" s="1830"/>
      <c r="AD55" s="1830"/>
      <c r="AE55" s="1830"/>
      <c r="AF55" s="1830"/>
      <c r="AG55" s="1830"/>
      <c r="AH55" s="1830"/>
      <c r="AI55" s="1830"/>
    </row>
    <row r="56" spans="9:35" ht="14.25" customHeight="1">
      <c r="I56" s="552"/>
      <c r="P56" s="539"/>
      <c r="Q56" s="539"/>
      <c r="T56" s="561"/>
      <c r="U56" s="561"/>
    </row>
    <row r="57" spans="9:35" ht="14.25" customHeight="1">
      <c r="I57" s="560"/>
      <c r="J57" s="1816" t="s">
        <v>1135</v>
      </c>
      <c r="K57" s="1817"/>
      <c r="L57" s="539"/>
      <c r="M57" s="537"/>
      <c r="N57" s="537"/>
      <c r="O57" s="538"/>
      <c r="P57" s="1816" t="s">
        <v>1136</v>
      </c>
      <c r="Q57" s="1817"/>
      <c r="S57" s="1831" t="s">
        <v>1137</v>
      </c>
      <c r="T57" s="1831"/>
      <c r="U57" s="1831"/>
      <c r="V57" s="1831"/>
      <c r="W57" s="1831"/>
      <c r="X57" s="1831"/>
      <c r="Y57" s="1831"/>
      <c r="Z57" s="1831"/>
      <c r="AA57" s="1831"/>
      <c r="AB57" s="1799" t="s">
        <v>1138</v>
      </c>
      <c r="AC57" s="1800"/>
      <c r="AD57" s="1801"/>
      <c r="AE57" s="1800" t="s">
        <v>1139</v>
      </c>
      <c r="AF57" s="1800"/>
      <c r="AG57" s="1801"/>
    </row>
    <row r="58" spans="9:35" ht="14.25" customHeight="1">
      <c r="I58" s="552"/>
      <c r="J58" s="1818"/>
      <c r="K58" s="1819"/>
      <c r="L58" s="550"/>
      <c r="M58" s="541"/>
      <c r="N58" s="551"/>
      <c r="O58" s="542"/>
      <c r="P58" s="1818"/>
      <c r="Q58" s="1819"/>
      <c r="S58" s="1831"/>
      <c r="T58" s="1831"/>
      <c r="U58" s="1831"/>
      <c r="V58" s="1831"/>
      <c r="W58" s="1831"/>
      <c r="X58" s="1831"/>
      <c r="Y58" s="1831"/>
      <c r="Z58" s="1831"/>
      <c r="AA58" s="1831"/>
      <c r="AB58" s="1802"/>
      <c r="AC58" s="1803"/>
      <c r="AD58" s="1804"/>
      <c r="AE58" s="1803"/>
      <c r="AF58" s="1803"/>
      <c r="AG58" s="1804"/>
    </row>
    <row r="59" spans="9:35" ht="7.8" customHeight="1">
      <c r="I59" s="552"/>
      <c r="J59" s="539"/>
      <c r="K59" s="539"/>
      <c r="L59" s="539"/>
      <c r="N59" s="545"/>
      <c r="P59" s="553"/>
      <c r="Q59" s="553"/>
    </row>
    <row r="60" spans="9:35" ht="14.25" customHeight="1">
      <c r="I60" s="552"/>
      <c r="N60" s="555"/>
      <c r="O60" s="538"/>
      <c r="P60" s="1816" t="s">
        <v>1140</v>
      </c>
      <c r="Q60" s="1817"/>
      <c r="S60" s="1821" t="s">
        <v>1141</v>
      </c>
      <c r="T60" s="1821"/>
      <c r="U60" s="1821"/>
      <c r="V60" s="1821"/>
      <c r="W60" s="1821"/>
      <c r="X60" s="1821"/>
      <c r="Y60" s="1821"/>
      <c r="Z60" s="1821"/>
      <c r="AA60" s="1821"/>
      <c r="AB60" s="1821"/>
      <c r="AC60" s="1821"/>
      <c r="AD60" s="1821"/>
      <c r="AE60" s="1821"/>
      <c r="AF60" s="1821"/>
      <c r="AG60" s="1821"/>
      <c r="AH60" s="1821"/>
    </row>
    <row r="61" spans="9:35" ht="14.25" customHeight="1">
      <c r="I61" s="552"/>
      <c r="N61" s="551"/>
      <c r="O61" s="542"/>
      <c r="P61" s="1818"/>
      <c r="Q61" s="1819"/>
      <c r="S61" s="1821"/>
      <c r="T61" s="1821"/>
      <c r="U61" s="1821"/>
      <c r="V61" s="1821"/>
      <c r="W61" s="1821"/>
      <c r="X61" s="1821"/>
      <c r="Y61" s="1821"/>
      <c r="Z61" s="1821"/>
      <c r="AA61" s="1821"/>
      <c r="AB61" s="1821"/>
      <c r="AC61" s="1821"/>
      <c r="AD61" s="1821"/>
      <c r="AE61" s="1821"/>
      <c r="AF61" s="1821"/>
      <c r="AG61" s="1821"/>
      <c r="AH61" s="1821"/>
    </row>
    <row r="62" spans="9:35" ht="14.25" customHeight="1">
      <c r="I62" s="552"/>
      <c r="N62" s="545"/>
      <c r="P62" s="539"/>
      <c r="Q62" s="539"/>
      <c r="S62" s="556"/>
      <c r="T62" s="556"/>
      <c r="U62" s="556"/>
      <c r="V62" s="556"/>
      <c r="W62" s="556"/>
      <c r="X62" s="556"/>
      <c r="Y62" s="556"/>
      <c r="Z62" s="556"/>
      <c r="AA62" s="556"/>
      <c r="AB62" s="556"/>
      <c r="AC62" s="556"/>
      <c r="AD62" s="556"/>
      <c r="AE62" s="556"/>
      <c r="AF62" s="556"/>
      <c r="AG62" s="556"/>
      <c r="AH62" s="556"/>
    </row>
    <row r="63" spans="9:35" ht="14.25" customHeight="1">
      <c r="I63" s="552"/>
      <c r="N63" s="555"/>
      <c r="O63" s="538"/>
      <c r="P63" s="1816" t="s">
        <v>1142</v>
      </c>
      <c r="Q63" s="1817"/>
      <c r="S63" s="1821" t="s">
        <v>1143</v>
      </c>
      <c r="T63" s="1821"/>
      <c r="U63" s="1821"/>
      <c r="V63" s="1821"/>
      <c r="W63" s="1821"/>
      <c r="X63" s="1821"/>
      <c r="Y63" s="1821"/>
      <c r="Z63" s="1821"/>
      <c r="AA63" s="1821"/>
      <c r="AB63" s="1821"/>
      <c r="AC63" s="1821"/>
      <c r="AD63" s="1821"/>
      <c r="AE63" s="1821"/>
      <c r="AF63" s="1821"/>
      <c r="AG63" s="1821"/>
      <c r="AH63" s="1821"/>
    </row>
    <row r="64" spans="9:35" ht="14.25" customHeight="1">
      <c r="I64" s="552"/>
      <c r="N64" s="541"/>
      <c r="O64" s="542"/>
      <c r="P64" s="1818"/>
      <c r="Q64" s="1819"/>
      <c r="S64" s="1821"/>
      <c r="T64" s="1821"/>
      <c r="U64" s="1821"/>
      <c r="V64" s="1821"/>
      <c r="W64" s="1821"/>
      <c r="X64" s="1821"/>
      <c r="Y64" s="1821"/>
      <c r="Z64" s="1821"/>
      <c r="AA64" s="1821"/>
      <c r="AB64" s="1821"/>
      <c r="AC64" s="1821"/>
      <c r="AD64" s="1821"/>
      <c r="AE64" s="1821"/>
      <c r="AF64" s="1821"/>
      <c r="AG64" s="1821"/>
      <c r="AH64" s="1821"/>
    </row>
    <row r="65" spans="2:34" ht="9.6" customHeight="1">
      <c r="I65" s="552"/>
    </row>
    <row r="66" spans="2:34" ht="14.25" customHeight="1">
      <c r="I66" s="560"/>
      <c r="J66" s="1816" t="s">
        <v>1144</v>
      </c>
      <c r="K66" s="1817"/>
      <c r="L66" s="557"/>
      <c r="M66" s="537"/>
      <c r="N66" s="537"/>
      <c r="O66" s="538"/>
      <c r="P66" s="1816" t="s">
        <v>1145</v>
      </c>
      <c r="Q66" s="1817"/>
      <c r="S66" s="1821" t="s">
        <v>1146</v>
      </c>
      <c r="T66" s="1821"/>
      <c r="U66" s="1821"/>
      <c r="V66" s="1821"/>
      <c r="W66" s="1821"/>
      <c r="X66" s="1821"/>
      <c r="Y66" s="1821"/>
      <c r="Z66" s="1821"/>
      <c r="AA66" s="1821"/>
      <c r="AB66" s="1821"/>
      <c r="AC66" s="1821"/>
      <c r="AD66" s="1821"/>
      <c r="AE66" s="1821"/>
      <c r="AF66" s="1821"/>
      <c r="AG66" s="1821"/>
      <c r="AH66" s="1821"/>
    </row>
    <row r="67" spans="2:34" ht="14.25" customHeight="1">
      <c r="I67" s="552"/>
      <c r="J67" s="1818"/>
      <c r="K67" s="1819"/>
      <c r="L67" s="539"/>
      <c r="M67" s="541"/>
      <c r="N67" s="541"/>
      <c r="O67" s="542"/>
      <c r="P67" s="1818"/>
      <c r="Q67" s="1819"/>
      <c r="S67" s="1821"/>
      <c r="T67" s="1821"/>
      <c r="U67" s="1821"/>
      <c r="V67" s="1821"/>
      <c r="W67" s="1821"/>
      <c r="X67" s="1821"/>
      <c r="Y67" s="1821"/>
      <c r="Z67" s="1821"/>
      <c r="AA67" s="1821"/>
      <c r="AB67" s="1821"/>
      <c r="AC67" s="1821"/>
      <c r="AD67" s="1821"/>
      <c r="AE67" s="1821"/>
      <c r="AF67" s="1821"/>
      <c r="AG67" s="1821"/>
      <c r="AH67" s="1821"/>
    </row>
    <row r="68" spans="2:34" ht="5.4" customHeight="1">
      <c r="I68" s="552"/>
      <c r="J68" s="539"/>
      <c r="K68" s="539"/>
      <c r="L68" s="539"/>
      <c r="P68" s="550"/>
      <c r="Q68" s="550"/>
    </row>
    <row r="69" spans="2:34" ht="10.199999999999999" customHeight="1" thickBot="1">
      <c r="I69" s="552"/>
      <c r="P69" s="562"/>
      <c r="Q69" s="562"/>
    </row>
    <row r="70" spans="2:34" ht="10.199999999999999" customHeight="1">
      <c r="B70" s="563"/>
      <c r="C70" s="564"/>
      <c r="D70" s="564"/>
      <c r="E70" s="564"/>
      <c r="F70" s="565"/>
      <c r="G70" s="566"/>
      <c r="H70" s="567"/>
      <c r="I70" s="568"/>
      <c r="J70" s="567"/>
      <c r="K70" s="567"/>
      <c r="L70" s="567"/>
      <c r="M70" s="567"/>
      <c r="N70" s="567"/>
      <c r="O70" s="567"/>
      <c r="P70" s="567"/>
      <c r="Q70" s="567"/>
      <c r="R70" s="569"/>
    </row>
    <row r="71" spans="2:34" ht="14.25" customHeight="1">
      <c r="B71" s="570"/>
      <c r="I71" s="560"/>
      <c r="J71" s="1816" t="s">
        <v>1147</v>
      </c>
      <c r="K71" s="1817"/>
      <c r="L71" s="539"/>
      <c r="N71" s="537"/>
      <c r="O71" s="538"/>
      <c r="P71" s="1816" t="s">
        <v>1148</v>
      </c>
      <c r="Q71" s="1817"/>
      <c r="R71" s="571"/>
      <c r="S71" s="1820" t="s">
        <v>1149</v>
      </c>
      <c r="T71" s="1821"/>
      <c r="U71" s="1821"/>
      <c r="V71" s="1821"/>
      <c r="W71" s="1821"/>
      <c r="X71" s="1821"/>
      <c r="Y71" s="1821"/>
      <c r="Z71" s="1821"/>
      <c r="AA71" s="1821"/>
      <c r="AB71" s="1821"/>
      <c r="AC71" s="1821"/>
      <c r="AD71" s="1824"/>
      <c r="AE71" s="1799" t="s">
        <v>1150</v>
      </c>
      <c r="AF71" s="1800"/>
      <c r="AG71" s="1801"/>
      <c r="AH71" s="556"/>
    </row>
    <row r="72" spans="2:34" ht="14.25" customHeight="1">
      <c r="B72" s="570"/>
      <c r="I72" s="572"/>
      <c r="J72" s="1818"/>
      <c r="K72" s="1819"/>
      <c r="L72" s="550"/>
      <c r="M72" s="541"/>
      <c r="N72" s="541"/>
      <c r="O72" s="542"/>
      <c r="P72" s="1818"/>
      <c r="Q72" s="1819"/>
      <c r="R72" s="571"/>
      <c r="S72" s="1820"/>
      <c r="T72" s="1821"/>
      <c r="U72" s="1821"/>
      <c r="V72" s="1821"/>
      <c r="W72" s="1821"/>
      <c r="X72" s="1821"/>
      <c r="Y72" s="1821"/>
      <c r="Z72" s="1821"/>
      <c r="AA72" s="1821"/>
      <c r="AB72" s="1821"/>
      <c r="AC72" s="1821"/>
      <c r="AD72" s="1824"/>
      <c r="AE72" s="1802"/>
      <c r="AF72" s="1803"/>
      <c r="AG72" s="1804"/>
      <c r="AH72" s="556"/>
    </row>
    <row r="73" spans="2:34" ht="14.25" customHeight="1">
      <c r="B73" s="570"/>
      <c r="J73" s="539"/>
      <c r="K73" s="539"/>
      <c r="L73" s="539"/>
      <c r="P73" s="539"/>
      <c r="Q73" s="539"/>
      <c r="R73" s="571"/>
      <c r="S73" s="573"/>
      <c r="T73" s="573"/>
      <c r="U73" s="573"/>
      <c r="V73" s="573"/>
      <c r="W73" s="573"/>
      <c r="X73" s="573"/>
      <c r="Y73" s="573"/>
      <c r="Z73" s="573"/>
      <c r="AA73" s="573"/>
      <c r="AB73" s="531"/>
      <c r="AC73" s="531"/>
      <c r="AD73" s="531"/>
      <c r="AE73" s="556"/>
      <c r="AF73" s="556"/>
      <c r="AG73" s="556"/>
      <c r="AH73" s="556"/>
    </row>
    <row r="74" spans="2:34" ht="14.25" customHeight="1">
      <c r="B74" s="570"/>
      <c r="L74" s="539"/>
      <c r="P74" s="539"/>
      <c r="Q74" s="539"/>
      <c r="R74" s="571"/>
      <c r="S74" s="556"/>
      <c r="T74" s="556"/>
      <c r="U74" s="531"/>
      <c r="V74" s="531"/>
      <c r="W74" s="531"/>
      <c r="X74" s="556"/>
      <c r="Y74" s="531"/>
      <c r="Z74" s="531"/>
      <c r="AA74" s="531"/>
      <c r="AB74" s="556"/>
      <c r="AC74" s="556"/>
      <c r="AD74" s="556"/>
      <c r="AE74" s="556"/>
      <c r="AF74" s="556"/>
      <c r="AG74" s="556"/>
      <c r="AH74" s="556"/>
    </row>
    <row r="75" spans="2:34" ht="14.25" customHeight="1">
      <c r="B75" s="570"/>
      <c r="D75" s="554"/>
      <c r="E75" s="1825" t="s">
        <v>1151</v>
      </c>
      <c r="F75" s="1826"/>
      <c r="G75" s="531"/>
      <c r="H75" s="537"/>
      <c r="I75" s="574"/>
      <c r="J75" s="1822" t="s">
        <v>1152</v>
      </c>
      <c r="K75" s="1823"/>
      <c r="L75" s="537"/>
      <c r="M75" s="537"/>
      <c r="N75" s="537"/>
      <c r="O75" s="538"/>
      <c r="P75" s="1816" t="s">
        <v>1153</v>
      </c>
      <c r="Q75" s="1817"/>
      <c r="R75" s="571"/>
      <c r="S75" s="1821" t="s">
        <v>1154</v>
      </c>
      <c r="T75" s="1821"/>
      <c r="U75" s="1821"/>
      <c r="V75" s="1821"/>
      <c r="W75" s="1821"/>
      <c r="X75" s="1821"/>
      <c r="Y75" s="1821"/>
      <c r="Z75" s="1821"/>
      <c r="AA75" s="1821"/>
      <c r="AB75" s="1821"/>
      <c r="AC75" s="1821"/>
      <c r="AD75" s="1821"/>
      <c r="AE75" s="1821"/>
      <c r="AF75" s="1821"/>
      <c r="AG75" s="1821"/>
      <c r="AH75" s="1821"/>
    </row>
    <row r="76" spans="2:34" ht="14.25" customHeight="1">
      <c r="B76" s="570"/>
      <c r="D76" s="554"/>
      <c r="E76" s="1827"/>
      <c r="F76" s="1828"/>
      <c r="G76" s="551"/>
      <c r="H76" s="542"/>
      <c r="I76" s="558"/>
      <c r="J76" s="1822"/>
      <c r="K76" s="1823"/>
      <c r="L76" s="541"/>
      <c r="M76" s="541"/>
      <c r="N76" s="551"/>
      <c r="O76" s="542"/>
      <c r="P76" s="1818"/>
      <c r="Q76" s="1819"/>
      <c r="R76" s="571"/>
      <c r="S76" s="1821"/>
      <c r="T76" s="1821"/>
      <c r="U76" s="1821"/>
      <c r="V76" s="1821"/>
      <c r="W76" s="1821"/>
      <c r="X76" s="1821"/>
      <c r="Y76" s="1821"/>
      <c r="Z76" s="1821"/>
      <c r="AA76" s="1821"/>
      <c r="AB76" s="1821"/>
      <c r="AC76" s="1821"/>
      <c r="AD76" s="1821"/>
      <c r="AE76" s="1821"/>
      <c r="AF76" s="1821"/>
      <c r="AG76" s="1821"/>
      <c r="AH76" s="1821"/>
    </row>
    <row r="77" spans="2:34" ht="14.25" customHeight="1">
      <c r="B77" s="570"/>
      <c r="F77" s="531"/>
      <c r="G77" s="531"/>
      <c r="I77" s="552"/>
      <c r="J77" s="539"/>
      <c r="K77" s="539"/>
      <c r="N77" s="545"/>
      <c r="P77" s="539"/>
      <c r="Q77" s="539"/>
      <c r="R77" s="571"/>
      <c r="S77" s="556"/>
      <c r="T77" s="556"/>
      <c r="U77" s="556"/>
      <c r="V77" s="556"/>
      <c r="W77" s="556"/>
      <c r="X77" s="1799" t="s">
        <v>1155</v>
      </c>
      <c r="Y77" s="1800"/>
      <c r="Z77" s="1801"/>
      <c r="AA77" s="531"/>
      <c r="AB77" s="1810" t="s">
        <v>1156</v>
      </c>
      <c r="AC77" s="1811"/>
      <c r="AD77" s="1812"/>
      <c r="AE77" s="556"/>
      <c r="AF77" s="556"/>
      <c r="AG77" s="556"/>
      <c r="AH77" s="556"/>
    </row>
    <row r="78" spans="2:34" ht="14.25" customHeight="1">
      <c r="B78" s="570"/>
      <c r="F78" s="531"/>
      <c r="G78" s="531"/>
      <c r="I78" s="552"/>
      <c r="J78" s="539"/>
      <c r="K78" s="539"/>
      <c r="N78" s="545"/>
      <c r="P78" s="539"/>
      <c r="Q78" s="539"/>
      <c r="R78" s="571"/>
      <c r="S78" s="556"/>
      <c r="T78" s="556"/>
      <c r="U78" s="556"/>
      <c r="V78" s="556"/>
      <c r="W78" s="556"/>
      <c r="X78" s="1802"/>
      <c r="Y78" s="1803"/>
      <c r="Z78" s="1804"/>
      <c r="AA78" s="531"/>
      <c r="AB78" s="1813"/>
      <c r="AC78" s="1814"/>
      <c r="AD78" s="1815"/>
      <c r="AE78" s="556"/>
      <c r="AF78" s="556"/>
      <c r="AG78" s="556"/>
      <c r="AH78" s="556"/>
    </row>
    <row r="79" spans="2:34" ht="14.25" customHeight="1">
      <c r="B79" s="570"/>
      <c r="F79" s="531"/>
      <c r="G79" s="531"/>
      <c r="I79" s="552"/>
      <c r="J79" s="539"/>
      <c r="K79" s="539"/>
      <c r="N79" s="545"/>
      <c r="P79" s="539"/>
      <c r="Q79" s="539"/>
      <c r="R79" s="571"/>
      <c r="S79" s="556"/>
      <c r="T79" s="556"/>
      <c r="U79" s="556"/>
      <c r="V79" s="556"/>
      <c r="W79" s="556"/>
      <c r="X79" s="556"/>
      <c r="Y79" s="556"/>
      <c r="Z79" s="556"/>
      <c r="AA79" s="556"/>
      <c r="AB79" s="556"/>
      <c r="AC79" s="556"/>
      <c r="AD79" s="556"/>
      <c r="AE79" s="556"/>
      <c r="AF79" s="556"/>
      <c r="AG79" s="556"/>
      <c r="AH79" s="556"/>
    </row>
    <row r="80" spans="2:34" ht="14.25" customHeight="1">
      <c r="B80" s="570"/>
      <c r="F80" s="531"/>
      <c r="G80" s="531"/>
      <c r="I80" s="552"/>
      <c r="J80" s="539"/>
      <c r="K80" s="539"/>
      <c r="N80" s="555"/>
      <c r="O80" s="538"/>
      <c r="P80" s="1816" t="s">
        <v>1157</v>
      </c>
      <c r="Q80" s="1817"/>
      <c r="R80" s="571"/>
      <c r="S80" s="1820" t="s">
        <v>1158</v>
      </c>
      <c r="T80" s="1821"/>
      <c r="U80" s="1821"/>
      <c r="V80" s="1821"/>
      <c r="W80" s="1821"/>
      <c r="X80" s="1821"/>
      <c r="Y80" s="1821"/>
      <c r="Z80" s="1821"/>
      <c r="AA80" s="1821"/>
      <c r="AB80" s="1821"/>
      <c r="AC80" s="1821"/>
      <c r="AD80" s="1821"/>
      <c r="AE80" s="1821"/>
      <c r="AF80" s="1821"/>
      <c r="AG80" s="556"/>
      <c r="AH80" s="556"/>
    </row>
    <row r="81" spans="2:35" ht="14.25" customHeight="1">
      <c r="B81" s="570"/>
      <c r="F81" s="531"/>
      <c r="G81" s="531"/>
      <c r="I81" s="552"/>
      <c r="J81" s="539"/>
      <c r="K81" s="539"/>
      <c r="P81" s="1818"/>
      <c r="Q81" s="1819"/>
      <c r="R81" s="571"/>
      <c r="S81" s="1820"/>
      <c r="T81" s="1821"/>
      <c r="U81" s="1821"/>
      <c r="V81" s="1821"/>
      <c r="W81" s="1821"/>
      <c r="X81" s="1821"/>
      <c r="Y81" s="1821"/>
      <c r="Z81" s="1821"/>
      <c r="AA81" s="1821"/>
      <c r="AB81" s="1821"/>
      <c r="AC81" s="1821"/>
      <c r="AD81" s="1821"/>
      <c r="AE81" s="1821"/>
      <c r="AF81" s="1821"/>
      <c r="AG81" s="556"/>
      <c r="AH81" s="556"/>
    </row>
    <row r="82" spans="2:35" ht="14.25" customHeight="1">
      <c r="B82" s="570"/>
      <c r="I82" s="552"/>
      <c r="R82" s="571"/>
    </row>
    <row r="83" spans="2:35" ht="14.25" customHeight="1">
      <c r="B83" s="570"/>
      <c r="I83" s="560"/>
      <c r="J83" s="1822" t="s">
        <v>1159</v>
      </c>
      <c r="K83" s="1823"/>
      <c r="L83" s="555"/>
      <c r="M83" s="537"/>
      <c r="N83" s="537"/>
      <c r="O83" s="538"/>
      <c r="P83" s="1816" t="s">
        <v>1160</v>
      </c>
      <c r="Q83" s="1817"/>
      <c r="R83" s="571"/>
      <c r="S83" s="1821" t="s">
        <v>1161</v>
      </c>
      <c r="T83" s="1821"/>
      <c r="U83" s="1821"/>
      <c r="V83" s="1821"/>
      <c r="W83" s="1821"/>
      <c r="X83" s="1821"/>
      <c r="Y83" s="1821"/>
      <c r="Z83" s="1821"/>
      <c r="AA83" s="1821"/>
      <c r="AB83" s="1821"/>
      <c r="AC83" s="1821"/>
      <c r="AD83" s="1821"/>
      <c r="AE83" s="1821"/>
      <c r="AF83" s="1821"/>
      <c r="AG83" s="1821"/>
      <c r="AH83" s="1821"/>
    </row>
    <row r="84" spans="2:35" ht="14.25" customHeight="1">
      <c r="B84" s="570"/>
      <c r="J84" s="1822"/>
      <c r="K84" s="1823"/>
      <c r="L84" s="551"/>
      <c r="M84" s="541"/>
      <c r="N84" s="541"/>
      <c r="O84" s="542"/>
      <c r="P84" s="1818"/>
      <c r="Q84" s="1819"/>
      <c r="R84" s="571"/>
      <c r="S84" s="1821"/>
      <c r="T84" s="1821"/>
      <c r="U84" s="1821"/>
      <c r="V84" s="1821"/>
      <c r="W84" s="1821"/>
      <c r="X84" s="1821"/>
      <c r="Y84" s="1821"/>
      <c r="Z84" s="1821"/>
      <c r="AA84" s="1821"/>
      <c r="AB84" s="1821"/>
      <c r="AC84" s="1821"/>
      <c r="AD84" s="1821"/>
      <c r="AE84" s="1821"/>
      <c r="AF84" s="1821"/>
      <c r="AG84" s="1821"/>
      <c r="AH84" s="1821"/>
    </row>
    <row r="85" spans="2:35" ht="14.25" customHeight="1">
      <c r="B85" s="570"/>
      <c r="P85" s="539"/>
      <c r="Q85" s="539"/>
      <c r="R85" s="571"/>
      <c r="U85" s="1799" t="s">
        <v>1162</v>
      </c>
      <c r="V85" s="1800"/>
      <c r="W85" s="1801"/>
      <c r="Y85" s="1799" t="s">
        <v>1163</v>
      </c>
      <c r="Z85" s="1805"/>
      <c r="AA85" s="1806"/>
      <c r="AC85" s="1799" t="s">
        <v>1164</v>
      </c>
      <c r="AD85" s="1800"/>
      <c r="AE85" s="1801"/>
    </row>
    <row r="86" spans="2:35" ht="14.25" customHeight="1">
      <c r="B86" s="570"/>
      <c r="R86" s="575"/>
      <c r="U86" s="1802"/>
      <c r="V86" s="1803"/>
      <c r="W86" s="1804"/>
      <c r="Y86" s="1807"/>
      <c r="Z86" s="1808"/>
      <c r="AA86" s="1809"/>
      <c r="AC86" s="1802"/>
      <c r="AD86" s="1803"/>
      <c r="AE86" s="1804"/>
    </row>
    <row r="87" spans="2:35" ht="14.25" customHeight="1" thickBot="1">
      <c r="B87" s="576"/>
      <c r="C87" s="577"/>
      <c r="D87" s="577"/>
      <c r="E87" s="577"/>
      <c r="F87" s="577"/>
      <c r="G87" s="577"/>
      <c r="H87" s="577"/>
      <c r="I87" s="578"/>
      <c r="J87" s="577"/>
      <c r="K87" s="577"/>
      <c r="L87" s="577"/>
      <c r="M87" s="577"/>
      <c r="N87" s="577"/>
      <c r="O87" s="577"/>
      <c r="P87" s="577"/>
      <c r="Q87" s="577"/>
      <c r="R87" s="579"/>
      <c r="S87" s="531"/>
      <c r="T87" s="531"/>
      <c r="U87" s="531"/>
      <c r="V87" s="531"/>
      <c r="W87" s="531"/>
      <c r="X87" s="531"/>
      <c r="Y87" s="531"/>
      <c r="Z87" s="531"/>
      <c r="AA87" s="531"/>
      <c r="AB87" s="531"/>
      <c r="AC87" s="531"/>
      <c r="AD87" s="531"/>
      <c r="AE87" s="531"/>
      <c r="AF87" s="531"/>
      <c r="AG87" s="531"/>
      <c r="AH87" s="531"/>
    </row>
    <row r="88" spans="2:35" ht="14.25" customHeight="1">
      <c r="F88" s="531"/>
      <c r="G88" s="531"/>
      <c r="S88" s="531"/>
      <c r="T88" s="531"/>
      <c r="U88" s="531"/>
      <c r="V88" s="531"/>
      <c r="W88" s="531"/>
      <c r="X88" s="531"/>
      <c r="Y88" s="531"/>
      <c r="Z88" s="531"/>
      <c r="AA88" s="531"/>
      <c r="AB88" s="531"/>
      <c r="AC88" s="531"/>
      <c r="AD88" s="531"/>
      <c r="AE88" s="531"/>
      <c r="AF88" s="531"/>
      <c r="AG88" s="531"/>
      <c r="AH88" s="531"/>
    </row>
    <row r="89" spans="2:35" ht="14.25" customHeight="1">
      <c r="F89" s="531"/>
      <c r="G89" s="531"/>
      <c r="I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</row>
    <row r="90" spans="2:35" ht="14.25" customHeight="1">
      <c r="F90" s="531"/>
      <c r="G90" s="531"/>
      <c r="I90" s="531"/>
      <c r="S90" s="531"/>
      <c r="T90" s="531"/>
      <c r="U90" s="531"/>
      <c r="V90" s="531"/>
      <c r="W90" s="531"/>
      <c r="X90" s="531"/>
      <c r="Y90" s="531"/>
      <c r="Z90" s="531"/>
      <c r="AA90" s="531"/>
      <c r="AB90" s="531"/>
      <c r="AC90" s="531"/>
      <c r="AD90" s="531"/>
      <c r="AE90" s="531"/>
      <c r="AF90" s="531"/>
      <c r="AG90" s="531"/>
      <c r="AH90" s="531"/>
      <c r="AI90" s="531"/>
    </row>
    <row r="91" spans="2:35" ht="10.5" customHeight="1">
      <c r="F91" s="531"/>
      <c r="G91" s="531"/>
      <c r="I91" s="531"/>
      <c r="S91" s="531"/>
      <c r="T91" s="531"/>
      <c r="U91" s="531"/>
      <c r="V91" s="531"/>
      <c r="W91" s="531"/>
      <c r="X91" s="531"/>
      <c r="Y91" s="531"/>
      <c r="Z91" s="531"/>
      <c r="AA91" s="531"/>
      <c r="AB91" s="531"/>
      <c r="AC91" s="531"/>
      <c r="AD91" s="531"/>
      <c r="AE91" s="531"/>
      <c r="AF91" s="531"/>
      <c r="AG91" s="531"/>
      <c r="AH91" s="531"/>
      <c r="AI91" s="531"/>
    </row>
    <row r="92" spans="2:35" ht="10.5" customHeight="1">
      <c r="F92" s="531"/>
      <c r="G92" s="531"/>
      <c r="I92" s="531"/>
      <c r="S92" s="531"/>
      <c r="T92" s="531"/>
      <c r="U92" s="531"/>
      <c r="V92" s="531"/>
      <c r="W92" s="531"/>
      <c r="X92" s="531"/>
      <c r="Y92" s="531"/>
      <c r="Z92" s="531"/>
      <c r="AA92" s="531"/>
      <c r="AB92" s="531"/>
      <c r="AC92" s="531"/>
      <c r="AD92" s="531"/>
      <c r="AE92" s="531"/>
      <c r="AF92" s="531"/>
      <c r="AG92" s="531"/>
      <c r="AH92" s="531"/>
      <c r="AI92" s="531"/>
    </row>
    <row r="93" spans="2:35" ht="10.5" customHeight="1">
      <c r="F93" s="531"/>
      <c r="G93" s="531"/>
      <c r="I93" s="531"/>
      <c r="S93" s="531"/>
      <c r="T93" s="531"/>
      <c r="U93" s="531"/>
      <c r="V93" s="531"/>
      <c r="W93" s="531"/>
      <c r="X93" s="531"/>
      <c r="Y93" s="531"/>
      <c r="Z93" s="531"/>
      <c r="AA93" s="531"/>
      <c r="AB93" s="531"/>
      <c r="AC93" s="531"/>
      <c r="AD93" s="531"/>
      <c r="AE93" s="531"/>
      <c r="AF93" s="531"/>
      <c r="AG93" s="531"/>
      <c r="AH93" s="531"/>
      <c r="AI93" s="531"/>
    </row>
    <row r="94" spans="2:35" ht="10.5" customHeight="1">
      <c r="F94" s="531"/>
      <c r="G94" s="531"/>
      <c r="I94" s="531"/>
      <c r="S94" s="531"/>
      <c r="T94" s="531"/>
      <c r="U94" s="531"/>
      <c r="V94" s="531"/>
      <c r="W94" s="531"/>
      <c r="X94" s="531"/>
      <c r="Y94" s="531"/>
      <c r="Z94" s="531"/>
      <c r="AA94" s="531"/>
      <c r="AB94" s="531"/>
      <c r="AC94" s="531"/>
      <c r="AD94" s="531"/>
      <c r="AE94" s="531"/>
      <c r="AF94" s="531"/>
      <c r="AG94" s="531"/>
      <c r="AH94" s="531"/>
      <c r="AI94" s="531"/>
    </row>
    <row r="95" spans="2:35" ht="10.5" customHeight="1">
      <c r="F95" s="531"/>
      <c r="G95" s="531"/>
      <c r="I95" s="531"/>
      <c r="S95" s="531"/>
      <c r="T95" s="531"/>
      <c r="U95" s="531"/>
      <c r="V95" s="531"/>
      <c r="W95" s="531"/>
      <c r="X95" s="531"/>
      <c r="Y95" s="531"/>
      <c r="Z95" s="531"/>
      <c r="AA95" s="531"/>
      <c r="AB95" s="531"/>
      <c r="AC95" s="531"/>
      <c r="AD95" s="531"/>
      <c r="AE95" s="531"/>
      <c r="AF95" s="531"/>
      <c r="AG95" s="531"/>
      <c r="AH95" s="531"/>
      <c r="AI95" s="531"/>
    </row>
    <row r="96" spans="2:35" ht="10.5" customHeight="1">
      <c r="F96" s="531"/>
      <c r="G96" s="531"/>
      <c r="I96" s="531"/>
      <c r="S96" s="531"/>
      <c r="T96" s="531"/>
      <c r="U96" s="531"/>
      <c r="V96" s="531"/>
      <c r="W96" s="531"/>
      <c r="X96" s="531"/>
      <c r="Y96" s="531"/>
      <c r="Z96" s="531"/>
      <c r="AA96" s="531"/>
      <c r="AB96" s="531"/>
      <c r="AC96" s="531"/>
      <c r="AD96" s="531"/>
      <c r="AE96" s="531"/>
      <c r="AF96" s="531"/>
      <c r="AG96" s="531"/>
      <c r="AH96" s="531"/>
      <c r="AI96" s="531"/>
    </row>
    <row r="97" s="531" customFormat="1" ht="10.5" customHeight="1"/>
    <row r="98" s="531" customFormat="1" ht="10.5" customHeight="1"/>
    <row r="99" s="531" customFormat="1" ht="10.5" customHeight="1"/>
    <row r="100" s="531" customFormat="1" ht="10.5" customHeight="1"/>
    <row r="101" s="531" customFormat="1" ht="10.5" customHeight="1"/>
    <row r="102" s="531" customFormat="1" ht="10.5" customHeight="1"/>
    <row r="103" s="531" customFormat="1" ht="10.5" customHeight="1"/>
    <row r="104" s="531" customFormat="1" ht="10.5" customHeight="1"/>
    <row r="105" s="531" customFormat="1" ht="10.5" customHeight="1"/>
    <row r="106" s="531" customFormat="1" ht="10.5" customHeight="1"/>
    <row r="107" s="531" customFormat="1" ht="10.5" customHeight="1"/>
    <row r="108" s="531" customFormat="1" ht="10.5" customHeight="1"/>
    <row r="109" s="531" customFormat="1" ht="10.5" customHeight="1"/>
    <row r="110" s="531" customFormat="1" ht="10.5" customHeight="1"/>
    <row r="111" s="531" customFormat="1" ht="10.5" customHeight="1"/>
    <row r="112" s="531" customFormat="1" ht="10.5" customHeight="1"/>
    <row r="113" s="531" customFormat="1" ht="10.5" customHeight="1"/>
    <row r="114" s="531" customFormat="1" ht="10.5" customHeight="1"/>
    <row r="115" s="531" customFormat="1" ht="10.5" customHeight="1"/>
    <row r="116" s="531" customFormat="1" ht="10.5" customHeight="1"/>
    <row r="117" s="531" customFormat="1" ht="10.5" customHeight="1"/>
    <row r="118" s="531" customFormat="1" ht="10.5" customHeight="1"/>
    <row r="119" s="531" customFormat="1" ht="10.5" customHeight="1"/>
    <row r="120" s="531" customFormat="1" ht="10.5" customHeight="1"/>
    <row r="121" s="531" customFormat="1" ht="10.5" customHeight="1"/>
    <row r="122" s="531" customFormat="1" ht="10.5" customHeight="1"/>
    <row r="123" s="531" customFormat="1" ht="10.5" customHeight="1"/>
    <row r="124" s="531" customFormat="1" ht="10.5" customHeight="1"/>
    <row r="125" s="531" customFormat="1" ht="10.5" customHeight="1"/>
    <row r="126" s="531" customFormat="1" ht="10.5" customHeight="1"/>
    <row r="127" s="531" customFormat="1" ht="10.5" customHeight="1"/>
    <row r="128" s="531" customFormat="1" ht="10.5" customHeight="1"/>
    <row r="129" s="531" customFormat="1" ht="10.5" customHeight="1"/>
    <row r="130" s="531" customFormat="1" ht="10.5" customHeight="1"/>
    <row r="131" s="531" customFormat="1" ht="10.5" customHeight="1"/>
    <row r="132" s="531" customFormat="1" ht="10.5" customHeight="1"/>
    <row r="133" s="531" customFormat="1" ht="10.5" customHeight="1"/>
    <row r="134" s="531" customFormat="1" ht="10.5" customHeight="1"/>
    <row r="135" s="531" customFormat="1" ht="10.5" customHeight="1"/>
    <row r="136" s="531" customFormat="1" ht="10.5" customHeight="1"/>
    <row r="137" s="531" customFormat="1" ht="10.5" customHeight="1"/>
    <row r="138" s="531" customFormat="1" ht="10.5" customHeight="1"/>
    <row r="139" s="531" customFormat="1" ht="10.5" customHeight="1"/>
    <row r="140" s="531" customFormat="1" ht="10.5" customHeight="1"/>
    <row r="141" s="531" customFormat="1" ht="10.5" customHeight="1"/>
    <row r="142" s="531" customFormat="1" ht="10.5" customHeight="1"/>
    <row r="143" s="531" customFormat="1" ht="10.5" customHeight="1"/>
    <row r="144" s="531" customFormat="1" ht="10.5" customHeight="1"/>
    <row r="145" s="531" customFormat="1" ht="10.5" customHeight="1"/>
    <row r="146" s="531" customFormat="1" ht="10.5" customHeight="1"/>
    <row r="147" s="531" customFormat="1" ht="10.5" customHeight="1"/>
    <row r="148" s="531" customFormat="1" ht="10.5" customHeight="1"/>
    <row r="149" s="531" customFormat="1" ht="10.5" customHeight="1"/>
    <row r="150" s="531" customFormat="1" ht="10.5" customHeight="1"/>
    <row r="151" s="531" customFormat="1" ht="10.5" customHeight="1"/>
    <row r="152" s="531" customFormat="1" ht="10.5" customHeight="1"/>
    <row r="153" s="531" customFormat="1" ht="10.5" customHeight="1"/>
    <row r="154" s="531" customFormat="1" ht="10.5" customHeight="1"/>
    <row r="155" s="531" customFormat="1" ht="10.5" customHeight="1"/>
    <row r="156" s="531" customFormat="1" ht="10.5" customHeight="1"/>
    <row r="157" s="531" customFormat="1" ht="10.5" customHeight="1"/>
    <row r="158" s="531" customFormat="1" ht="10.5" customHeight="1"/>
    <row r="159" s="531" customFormat="1" ht="10.5" customHeight="1"/>
    <row r="160" s="531" customFormat="1" ht="10.5" customHeight="1"/>
    <row r="161" s="531" customFormat="1" ht="10.5" customHeight="1"/>
    <row r="162" s="531" customFormat="1" ht="10.5" customHeight="1"/>
    <row r="163" s="531" customFormat="1" ht="10.5" customHeight="1"/>
    <row r="164" s="531" customFormat="1" ht="10.5" customHeight="1"/>
    <row r="165" s="531" customFormat="1" ht="10.5" customHeight="1"/>
    <row r="166" s="531" customFormat="1" ht="10.5" customHeight="1"/>
    <row r="167" s="531" customFormat="1" ht="10.5" customHeight="1"/>
    <row r="168" s="531" customFormat="1" ht="10.5" customHeight="1"/>
    <row r="169" s="531" customFormat="1" ht="10.5" customHeight="1"/>
    <row r="170" s="531" customFormat="1" ht="10.5" customHeight="1"/>
    <row r="171" s="531" customFormat="1" ht="10.5" customHeight="1"/>
    <row r="172" s="531" customFormat="1" ht="10.5" customHeight="1"/>
    <row r="173" s="531" customFormat="1" ht="10.5" customHeight="1"/>
    <row r="174" s="531" customFormat="1" ht="10.5" customHeight="1"/>
    <row r="175" s="531" customFormat="1" ht="10.5" customHeight="1"/>
    <row r="176" s="531" customFormat="1" ht="10.5" customHeight="1"/>
    <row r="177" s="531" customFormat="1" ht="10.5" customHeight="1"/>
    <row r="178" s="531" customFormat="1" ht="10.5" customHeight="1"/>
    <row r="179" s="531" customFormat="1" ht="10.5" customHeight="1"/>
    <row r="180" s="531" customFormat="1" ht="10.5" customHeight="1"/>
    <row r="181" s="531" customFormat="1" ht="10.5" customHeight="1"/>
    <row r="182" s="531" customFormat="1" ht="10.5" customHeight="1"/>
    <row r="183" s="531" customFormat="1" ht="10.5" customHeight="1"/>
    <row r="184" s="531" customFormat="1" ht="10.5" customHeight="1"/>
    <row r="185" s="531" customFormat="1" ht="10.5" customHeight="1"/>
    <row r="186" s="531" customFormat="1" ht="10.5" customHeight="1"/>
    <row r="187" s="531" customFormat="1" ht="10.5" customHeight="1"/>
    <row r="188" s="531" customFormat="1" ht="10.5" customHeight="1"/>
    <row r="189" s="531" customFormat="1" ht="10.5" customHeight="1"/>
    <row r="190" s="531" customFormat="1" ht="10.5" customHeight="1"/>
    <row r="191" s="531" customFormat="1" ht="10.5" customHeight="1"/>
    <row r="192" s="531" customFormat="1" ht="10.5" customHeight="1"/>
    <row r="193" s="531" customFormat="1" ht="10.5" customHeight="1"/>
    <row r="194" s="531" customFormat="1" ht="10.5" customHeight="1"/>
    <row r="195" s="531" customFormat="1" ht="10.5" customHeight="1"/>
    <row r="196" s="531" customFormat="1" ht="10.5" customHeight="1"/>
    <row r="197" s="531" customFormat="1" ht="10.5" customHeight="1"/>
    <row r="198" s="531" customFormat="1" ht="10.5" customHeight="1"/>
    <row r="199" s="531" customFormat="1" ht="10.5" customHeight="1"/>
    <row r="200" s="531" customFormat="1" ht="10.5" customHeight="1"/>
    <row r="201" s="531" customFormat="1" ht="10.5" customHeight="1"/>
    <row r="202" s="531" customFormat="1" ht="10.5" customHeight="1"/>
    <row r="203" s="531" customFormat="1" ht="10.5" customHeight="1"/>
    <row r="204" s="531" customFormat="1" ht="10.5" customHeight="1"/>
    <row r="205" s="531" customFormat="1" ht="10.5" customHeight="1"/>
    <row r="206" s="531" customFormat="1" ht="10.5" customHeight="1"/>
    <row r="207" s="531" customFormat="1" ht="10.5" customHeight="1"/>
    <row r="208" s="531" customFormat="1" ht="10.5" customHeight="1"/>
    <row r="209" s="531" customFormat="1" ht="10.5" customHeight="1"/>
    <row r="210" s="531" customFormat="1" ht="10.5" customHeight="1"/>
    <row r="211" s="531" customFormat="1" ht="10.5" customHeight="1"/>
    <row r="212" s="531" customFormat="1" ht="10.5" customHeight="1"/>
    <row r="213" s="531" customFormat="1" ht="10.5" customHeight="1"/>
    <row r="214" s="531" customFormat="1" ht="10.5" customHeight="1"/>
    <row r="215" s="531" customFormat="1" ht="10.5" customHeight="1"/>
    <row r="216" s="531" customFormat="1" ht="10.5" customHeight="1"/>
    <row r="217" s="531" customFormat="1" ht="10.5" customHeight="1"/>
    <row r="218" s="531" customFormat="1" ht="10.5" customHeight="1"/>
    <row r="219" s="531" customFormat="1" ht="10.5" customHeight="1"/>
    <row r="220" s="531" customFormat="1" ht="10.5" customHeight="1"/>
    <row r="221" s="531" customFormat="1" ht="10.5" customHeight="1"/>
    <row r="222" s="531" customFormat="1" ht="10.5" customHeight="1"/>
    <row r="223" s="531" customFormat="1" ht="10.5" customHeight="1"/>
    <row r="224" s="531" customFormat="1" ht="10.5" customHeight="1"/>
    <row r="225" s="531" customFormat="1" ht="10.5" customHeight="1"/>
    <row r="226" s="531" customFormat="1" ht="10.5" customHeight="1"/>
    <row r="227" s="531" customFormat="1" ht="10.5" customHeight="1"/>
    <row r="228" s="531" customFormat="1" ht="10.5" customHeight="1"/>
    <row r="229" s="531" customFormat="1" ht="10.5" customHeight="1"/>
    <row r="230" s="531" customFormat="1" ht="10.5" customHeight="1"/>
    <row r="231" s="531" customFormat="1" ht="10.5" customHeight="1"/>
    <row r="232" s="531" customFormat="1" ht="10.5" customHeight="1"/>
    <row r="233" s="531" customFormat="1" ht="10.5" customHeight="1"/>
    <row r="234" s="531" customFormat="1" ht="10.5" customHeight="1"/>
    <row r="235" s="531" customFormat="1" ht="10.5" customHeight="1"/>
    <row r="236" s="531" customFormat="1" ht="10.5" customHeight="1"/>
    <row r="237" s="531" customFormat="1" ht="10.5" customHeight="1"/>
    <row r="238" s="531" customFormat="1" ht="10.5" customHeight="1"/>
    <row r="239" s="531" customFormat="1" ht="10.5" customHeight="1"/>
    <row r="240" s="531" customFormat="1" ht="10.5" customHeight="1"/>
    <row r="241" s="531" customFormat="1" ht="10.5" customHeight="1"/>
    <row r="242" s="531" customFormat="1" ht="10.5" customHeight="1"/>
    <row r="243" s="531" customFormat="1" ht="10.5" customHeight="1"/>
    <row r="244" s="531" customFormat="1" ht="10.5" customHeight="1"/>
    <row r="245" s="531" customFormat="1" ht="10.5" customHeight="1"/>
    <row r="246" s="531" customFormat="1" ht="10.5" customHeight="1"/>
    <row r="247" s="531" customFormat="1" ht="10.5" customHeight="1"/>
    <row r="248" s="531" customFormat="1" ht="10.5" customHeight="1"/>
    <row r="249" s="531" customFormat="1" ht="10.5" customHeight="1"/>
    <row r="250" s="531" customFormat="1" ht="10.5" customHeight="1"/>
    <row r="251" s="531" customFormat="1" ht="10.5" customHeight="1"/>
    <row r="252" s="531" customFormat="1" ht="10.5" customHeight="1"/>
    <row r="253" s="531" customFormat="1" ht="10.5" customHeight="1"/>
    <row r="254" s="531" customFormat="1" ht="10.5" customHeight="1"/>
    <row r="255" s="531" customFormat="1" ht="10.5" customHeight="1"/>
    <row r="256" s="531" customFormat="1" ht="10.5" customHeight="1"/>
    <row r="257" s="531" customFormat="1" ht="10.5" customHeight="1"/>
    <row r="258" s="531" customFormat="1" ht="10.5" customHeight="1"/>
    <row r="259" s="531" customFormat="1" ht="10.5" customHeight="1"/>
    <row r="260" s="531" customFormat="1" ht="10.5" customHeight="1"/>
    <row r="261" s="531" customFormat="1" ht="10.5" customHeight="1"/>
    <row r="262" s="531" customFormat="1" ht="10.5" customHeight="1"/>
    <row r="263" s="531" customFormat="1" ht="10.5" customHeight="1"/>
    <row r="264" s="531" customFormat="1" ht="10.5" customHeight="1"/>
    <row r="265" s="531" customFormat="1" ht="10.5" customHeight="1"/>
    <row r="266" s="531" customFormat="1" ht="10.5" customHeight="1"/>
    <row r="267" s="531" customFormat="1" ht="10.5" customHeight="1"/>
    <row r="268" s="531" customFormat="1" ht="10.5" customHeight="1"/>
    <row r="269" s="531" customFormat="1" ht="10.5" customHeight="1"/>
    <row r="270" s="531" customFormat="1" ht="10.5" customHeight="1"/>
    <row r="271" s="531" customFormat="1" ht="10.5" customHeight="1"/>
    <row r="272" s="531" customFormat="1" ht="10.5" customHeight="1"/>
    <row r="273" s="531" customFormat="1" ht="10.5" customHeight="1"/>
    <row r="274" s="531" customFormat="1" ht="10.5" customHeight="1"/>
    <row r="275" s="531" customFormat="1" ht="10.5" customHeight="1"/>
    <row r="276" s="531" customFormat="1" ht="10.5" customHeight="1"/>
    <row r="277" s="531" customFormat="1" ht="10.5" customHeight="1"/>
    <row r="278" s="531" customFormat="1" ht="10.5" customHeight="1"/>
    <row r="279" s="531" customFormat="1" ht="10.5" customHeight="1"/>
    <row r="280" s="531" customFormat="1" ht="10.5" customHeight="1"/>
    <row r="281" s="531" customFormat="1" ht="10.5" customHeight="1"/>
    <row r="282" s="531" customFormat="1" ht="10.5" customHeight="1"/>
    <row r="283" s="531" customFormat="1" ht="10.5" customHeight="1"/>
    <row r="284" s="531" customFormat="1" ht="10.5" customHeight="1"/>
    <row r="285" s="531" customFormat="1" ht="10.5" customHeight="1"/>
    <row r="286" s="531" customFormat="1" ht="10.5" customHeight="1"/>
    <row r="287" s="531" customFormat="1" ht="10.5" customHeight="1"/>
    <row r="288" s="531" customFormat="1" ht="10.5" customHeight="1"/>
    <row r="289" s="531" customFormat="1" ht="10.5" customHeight="1"/>
    <row r="290" s="531" customFormat="1" ht="10.5" customHeight="1"/>
    <row r="291" s="531" customFormat="1" ht="10.5" customHeight="1"/>
    <row r="292" s="531" customFormat="1" ht="10.5" customHeight="1"/>
    <row r="293" s="531" customFormat="1" ht="10.5" customHeight="1"/>
    <row r="294" s="531" customFormat="1" ht="10.5" customHeight="1"/>
    <row r="295" s="531" customFormat="1" ht="10.5" customHeight="1"/>
    <row r="296" s="531" customFormat="1" ht="10.5" customHeight="1"/>
    <row r="297" s="531" customFormat="1" ht="10.5" customHeight="1"/>
    <row r="298" s="531" customFormat="1" ht="10.5" customHeight="1"/>
    <row r="299" s="531" customFormat="1" ht="10.5" customHeight="1"/>
    <row r="300" s="531" customFormat="1" ht="10.5" customHeight="1"/>
    <row r="301" s="531" customFormat="1" ht="10.5" customHeight="1"/>
    <row r="302" s="531" customFormat="1" ht="10.5" customHeight="1"/>
    <row r="303" s="531" customFormat="1" ht="10.5" customHeight="1"/>
    <row r="304" s="531" customFormat="1" ht="10.5" customHeight="1"/>
    <row r="305" s="531" customFormat="1" ht="10.5" customHeight="1"/>
    <row r="306" s="531" customFormat="1" ht="10.5" customHeight="1"/>
    <row r="307" s="531" customFormat="1" ht="10.5" customHeight="1"/>
    <row r="308" s="531" customFormat="1" ht="10.5" customHeight="1"/>
    <row r="309" s="531" customFormat="1" ht="10.5" customHeight="1"/>
    <row r="310" s="531" customFormat="1" ht="10.5" customHeight="1"/>
    <row r="311" s="531" customFormat="1" ht="10.5" customHeight="1"/>
    <row r="312" s="531" customFormat="1" ht="10.5" customHeight="1"/>
    <row r="313" s="531" customFormat="1" ht="10.5" customHeight="1"/>
    <row r="314" s="531" customFormat="1" ht="10.5" customHeight="1"/>
    <row r="315" s="531" customFormat="1" ht="10.5" customHeight="1"/>
    <row r="316" s="531" customFormat="1" ht="10.5" customHeight="1"/>
    <row r="317" s="531" customFormat="1" ht="10.5" customHeight="1"/>
    <row r="318" s="531" customFormat="1" ht="10.5" customHeight="1"/>
    <row r="319" s="531" customFormat="1" ht="10.5" customHeight="1"/>
    <row r="320" s="531" customFormat="1" ht="10.5" customHeight="1"/>
    <row r="321" s="531" customFormat="1" ht="10.5" customHeight="1"/>
    <row r="322" s="531" customFormat="1" ht="10.5" customHeight="1"/>
    <row r="323" s="531" customFormat="1" ht="10.5" customHeight="1"/>
    <row r="324" s="531" customFormat="1" ht="10.5" customHeight="1"/>
    <row r="325" s="531" customFormat="1" ht="10.5" customHeight="1"/>
    <row r="326" s="531" customFormat="1" ht="10.5" customHeight="1"/>
    <row r="327" s="531" customFormat="1" ht="10.5" customHeight="1"/>
    <row r="328" s="531" customFormat="1" ht="10.5" customHeight="1"/>
    <row r="329" s="531" customFormat="1" ht="10.5" customHeight="1"/>
    <row r="330" s="531" customFormat="1" ht="10.5" customHeight="1"/>
    <row r="331" s="531" customFormat="1" ht="10.5" customHeight="1"/>
    <row r="332" s="531" customFormat="1" ht="10.5" customHeight="1"/>
    <row r="333" s="531" customFormat="1" ht="10.5" customHeight="1"/>
    <row r="334" s="531" customFormat="1" ht="10.5" customHeight="1"/>
    <row r="335" s="531" customFormat="1" ht="10.5" customHeight="1"/>
    <row r="336" s="531" customFormat="1" ht="10.5" customHeight="1"/>
    <row r="337" s="531" customFormat="1" ht="10.5" customHeight="1"/>
    <row r="338" s="531" customFormat="1" ht="10.5" customHeight="1"/>
    <row r="339" s="531" customFormat="1" ht="10.5" customHeight="1"/>
    <row r="340" s="531" customFormat="1" ht="10.5" customHeight="1"/>
    <row r="341" s="531" customFormat="1" ht="10.5" customHeight="1"/>
    <row r="342" s="531" customFormat="1" ht="10.5" customHeight="1"/>
    <row r="343" s="531" customFormat="1" ht="10.5" customHeight="1"/>
    <row r="344" s="531" customFormat="1" ht="10.5" customHeight="1"/>
    <row r="345" s="531" customFormat="1" ht="10.5" customHeight="1"/>
    <row r="346" s="531" customFormat="1" ht="10.5" customHeight="1"/>
    <row r="347" s="531" customFormat="1" ht="10.5" customHeight="1"/>
    <row r="348" s="531" customFormat="1" ht="10.5" customHeight="1"/>
    <row r="349" s="531" customFormat="1" ht="10.5" customHeight="1"/>
    <row r="350" s="531" customFormat="1" ht="10.5" customHeight="1"/>
    <row r="351" s="531" customFormat="1" ht="10.5" customHeight="1"/>
    <row r="352" s="531" customFormat="1" ht="10.5" customHeight="1"/>
    <row r="353" s="531" customFormat="1" ht="10.5" customHeight="1"/>
    <row r="354" s="531" customFormat="1" ht="10.5" customHeight="1"/>
    <row r="355" s="531" customFormat="1" ht="10.5" customHeight="1"/>
    <row r="356" s="531" customFormat="1" ht="10.5" customHeight="1"/>
    <row r="357" s="531" customFormat="1" ht="10.5" customHeight="1"/>
    <row r="358" s="531" customFormat="1" ht="10.5" customHeight="1"/>
    <row r="359" s="531" customFormat="1" ht="10.5" customHeight="1"/>
    <row r="360" s="531" customFormat="1" ht="10.5" customHeight="1"/>
    <row r="361" s="531" customFormat="1" ht="10.5" customHeight="1"/>
    <row r="362" s="531" customFormat="1" ht="10.5" customHeight="1"/>
    <row r="363" s="531" customFormat="1" ht="10.5" customHeight="1"/>
    <row r="364" s="531" customFormat="1" ht="10.5" customHeight="1"/>
    <row r="365" s="531" customFormat="1" ht="10.5" customHeight="1"/>
    <row r="366" s="531" customFormat="1" ht="10.5" customHeight="1"/>
    <row r="367" s="531" customFormat="1" ht="10.5" customHeight="1"/>
    <row r="368" s="531" customFormat="1" ht="10.5" customHeight="1"/>
    <row r="369" s="531" customFormat="1" ht="10.5" customHeight="1"/>
    <row r="370" s="531" customFormat="1" ht="10.5" customHeight="1"/>
    <row r="371" s="531" customFormat="1" ht="10.5" customHeight="1"/>
    <row r="372" s="531" customFormat="1" ht="10.5" customHeight="1"/>
    <row r="373" s="531" customFormat="1" ht="10.5" customHeight="1"/>
    <row r="374" s="531" customFormat="1" ht="10.5" customHeight="1"/>
    <row r="375" s="531" customFormat="1" ht="10.5" customHeight="1"/>
    <row r="376" s="531" customFormat="1" ht="10.5" customHeight="1"/>
    <row r="377" s="531" customFormat="1" ht="10.5" customHeight="1"/>
    <row r="378" s="531" customFormat="1" ht="10.5" customHeight="1"/>
    <row r="379" s="531" customFormat="1" ht="10.5" customHeight="1"/>
    <row r="380" s="531" customFormat="1" ht="10.5" customHeight="1"/>
    <row r="381" s="531" customFormat="1" ht="10.5" customHeight="1"/>
    <row r="382" s="531" customFormat="1" ht="10.5" customHeight="1"/>
    <row r="383" s="531" customFormat="1" ht="10.5" customHeight="1"/>
    <row r="384" s="531" customFormat="1" ht="10.5" customHeight="1"/>
    <row r="385" s="531" customFormat="1" ht="10.5" customHeight="1"/>
  </sheetData>
  <mergeCells count="84">
    <mergeCell ref="K1:AB1"/>
    <mergeCell ref="A3:B4"/>
    <mergeCell ref="J3:K4"/>
    <mergeCell ref="A6:B7"/>
    <mergeCell ref="J6:K7"/>
    <mergeCell ref="M6:R7"/>
    <mergeCell ref="A12:B13"/>
    <mergeCell ref="E12:F13"/>
    <mergeCell ref="J12:K13"/>
    <mergeCell ref="P12:Q13"/>
    <mergeCell ref="S12:AF13"/>
    <mergeCell ref="J21:K22"/>
    <mergeCell ref="P21:Q22"/>
    <mergeCell ref="S21:AH22"/>
    <mergeCell ref="J9:K10"/>
    <mergeCell ref="P9:Q10"/>
    <mergeCell ref="S9:AH10"/>
    <mergeCell ref="P15:Q16"/>
    <mergeCell ref="S15:AH16"/>
    <mergeCell ref="J18:K19"/>
    <mergeCell ref="P18:Q19"/>
    <mergeCell ref="S18:AH19"/>
    <mergeCell ref="P39:Q40"/>
    <mergeCell ref="S39:AH40"/>
    <mergeCell ref="P24:Q25"/>
    <mergeCell ref="S24:AH25"/>
    <mergeCell ref="J27:K28"/>
    <mergeCell ref="P27:Q28"/>
    <mergeCell ref="S27:AH28"/>
    <mergeCell ref="J30:K31"/>
    <mergeCell ref="P30:Q31"/>
    <mergeCell ref="S30:AI31"/>
    <mergeCell ref="P33:Q34"/>
    <mergeCell ref="S33:AH34"/>
    <mergeCell ref="J36:K37"/>
    <mergeCell ref="P36:Q37"/>
    <mergeCell ref="S36:AH37"/>
    <mergeCell ref="J42:K43"/>
    <mergeCell ref="P42:Q43"/>
    <mergeCell ref="S42:AF43"/>
    <mergeCell ref="AG42:AI43"/>
    <mergeCell ref="P45:Q46"/>
    <mergeCell ref="S45:AH46"/>
    <mergeCell ref="P48:Q49"/>
    <mergeCell ref="S48:AC49"/>
    <mergeCell ref="AD48:AF49"/>
    <mergeCell ref="AG48:AI49"/>
    <mergeCell ref="J51:K52"/>
    <mergeCell ref="P51:Q52"/>
    <mergeCell ref="S51:AE52"/>
    <mergeCell ref="P54:Q55"/>
    <mergeCell ref="S54:Z55"/>
    <mergeCell ref="AB54:AE55"/>
    <mergeCell ref="AF54:AI55"/>
    <mergeCell ref="J57:K58"/>
    <mergeCell ref="P57:Q58"/>
    <mergeCell ref="S57:AA58"/>
    <mergeCell ref="AB57:AD58"/>
    <mergeCell ref="AE57:AG58"/>
    <mergeCell ref="P60:Q61"/>
    <mergeCell ref="S60:AH61"/>
    <mergeCell ref="P63:Q64"/>
    <mergeCell ref="S63:AH64"/>
    <mergeCell ref="J66:K67"/>
    <mergeCell ref="P66:Q67"/>
    <mergeCell ref="S66:AH67"/>
    <mergeCell ref="J71:K72"/>
    <mergeCell ref="P71:Q72"/>
    <mergeCell ref="S71:AD72"/>
    <mergeCell ref="AE71:AG72"/>
    <mergeCell ref="E75:F76"/>
    <mergeCell ref="J75:K76"/>
    <mergeCell ref="P75:Q76"/>
    <mergeCell ref="S75:AH76"/>
    <mergeCell ref="P80:Q81"/>
    <mergeCell ref="S80:AF81"/>
    <mergeCell ref="J83:K84"/>
    <mergeCell ref="P83:Q84"/>
    <mergeCell ref="S83:AH84"/>
    <mergeCell ref="U85:W86"/>
    <mergeCell ref="Y85:AA86"/>
    <mergeCell ref="AC85:AE86"/>
    <mergeCell ref="X77:Z78"/>
    <mergeCell ref="AB77:AD78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35" max="90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4ABD-0C56-4340-AFA3-2BD07ADB5CB5}">
  <sheetPr codeName="Sheet37"/>
  <dimension ref="A1:F27"/>
  <sheetViews>
    <sheetView view="pageBreakPreview" zoomScale="60" zoomScaleNormal="100" zoomScalePageLayoutView="70" workbookViewId="0">
      <selection activeCell="E45" sqref="E45"/>
    </sheetView>
  </sheetViews>
  <sheetFormatPr defaultRowHeight="18"/>
  <cols>
    <col min="1" max="1" width="31" customWidth="1"/>
    <col min="2" max="3" width="14.8984375" customWidth="1"/>
    <col min="4" max="4" width="27.5" customWidth="1"/>
    <col min="5" max="6" width="14.8984375" customWidth="1"/>
  </cols>
  <sheetData>
    <row r="1" spans="1:6" ht="39" customHeight="1" thickBot="1">
      <c r="A1" s="1851" t="s">
        <v>1299</v>
      </c>
      <c r="B1" s="1851"/>
      <c r="C1" s="1851"/>
      <c r="D1" s="1851"/>
      <c r="E1" s="1851"/>
      <c r="F1" s="1851"/>
    </row>
    <row r="2" spans="1:6" ht="39" customHeight="1" thickBot="1">
      <c r="A2" s="582" t="s">
        <v>1165</v>
      </c>
      <c r="B2" s="446" t="s">
        <v>1166</v>
      </c>
      <c r="C2" s="445" t="s">
        <v>1167</v>
      </c>
      <c r="D2" s="404" t="s">
        <v>1168</v>
      </c>
      <c r="E2" s="446" t="s">
        <v>1166</v>
      </c>
      <c r="F2" s="445" t="s">
        <v>1167</v>
      </c>
    </row>
    <row r="3" spans="1:6" ht="39" customHeight="1" thickTop="1">
      <c r="A3" s="583" t="s">
        <v>1169</v>
      </c>
      <c r="B3" s="99" t="s">
        <v>1170</v>
      </c>
      <c r="C3" s="456" t="s">
        <v>1171</v>
      </c>
      <c r="D3" s="583" t="s">
        <v>1172</v>
      </c>
      <c r="E3" s="99" t="s">
        <v>1173</v>
      </c>
      <c r="F3" s="456" t="s">
        <v>1174</v>
      </c>
    </row>
    <row r="4" spans="1:6" ht="39" customHeight="1">
      <c r="A4" s="519" t="s">
        <v>1175</v>
      </c>
      <c r="B4" s="101" t="s">
        <v>1176</v>
      </c>
      <c r="C4" s="452" t="s">
        <v>1177</v>
      </c>
      <c r="D4" s="584" t="s">
        <v>1178</v>
      </c>
      <c r="E4" s="101" t="s">
        <v>1179</v>
      </c>
      <c r="F4" s="452" t="s">
        <v>1180</v>
      </c>
    </row>
    <row r="5" spans="1:6" ht="39" customHeight="1">
      <c r="A5" s="584" t="s">
        <v>1181</v>
      </c>
      <c r="B5" s="580" t="s">
        <v>1176</v>
      </c>
      <c r="C5" s="452" t="s">
        <v>1182</v>
      </c>
      <c r="D5" s="48" t="s">
        <v>1183</v>
      </c>
      <c r="E5" s="101" t="s">
        <v>1184</v>
      </c>
      <c r="F5" s="452" t="s">
        <v>1185</v>
      </c>
    </row>
    <row r="6" spans="1:6" ht="39" customHeight="1">
      <c r="A6" s="584" t="s">
        <v>1186</v>
      </c>
      <c r="B6" s="580" t="s">
        <v>1187</v>
      </c>
      <c r="C6" s="452" t="s">
        <v>1188</v>
      </c>
      <c r="D6" s="519" t="s">
        <v>1189</v>
      </c>
      <c r="E6" s="101" t="s">
        <v>1190</v>
      </c>
      <c r="F6" s="452" t="s">
        <v>1191</v>
      </c>
    </row>
    <row r="7" spans="1:6" ht="39" customHeight="1">
      <c r="A7" s="584" t="s">
        <v>1192</v>
      </c>
      <c r="B7" s="101" t="s">
        <v>1170</v>
      </c>
      <c r="C7" s="452" t="s">
        <v>1193</v>
      </c>
      <c r="D7" s="585" t="s">
        <v>1194</v>
      </c>
      <c r="E7" s="101" t="s">
        <v>1195</v>
      </c>
      <c r="F7" s="452" t="s">
        <v>1196</v>
      </c>
    </row>
    <row r="8" spans="1:6" ht="39" customHeight="1">
      <c r="A8" s="519" t="s">
        <v>1197</v>
      </c>
      <c r="B8" s="101" t="s">
        <v>1198</v>
      </c>
      <c r="C8" s="452" t="s">
        <v>1199</v>
      </c>
      <c r="D8" s="47" t="s">
        <v>1200</v>
      </c>
      <c r="E8" s="101" t="s">
        <v>1201</v>
      </c>
      <c r="F8" s="452" t="s">
        <v>1202</v>
      </c>
    </row>
    <row r="9" spans="1:6" ht="39" customHeight="1">
      <c r="A9" s="47" t="s">
        <v>1203</v>
      </c>
      <c r="B9" s="101" t="s">
        <v>1204</v>
      </c>
      <c r="C9" s="452" t="s">
        <v>1306</v>
      </c>
      <c r="D9" s="584" t="s">
        <v>1205</v>
      </c>
      <c r="E9" s="101" t="s">
        <v>1206</v>
      </c>
      <c r="F9" s="452" t="s">
        <v>1207</v>
      </c>
    </row>
    <row r="10" spans="1:6" ht="39" customHeight="1">
      <c r="A10" s="584" t="s">
        <v>1208</v>
      </c>
      <c r="B10" s="101" t="s">
        <v>1209</v>
      </c>
      <c r="C10" s="452" t="s">
        <v>1210</v>
      </c>
      <c r="D10" s="47" t="s">
        <v>1211</v>
      </c>
      <c r="E10" s="101" t="s">
        <v>1212</v>
      </c>
      <c r="F10" s="452" t="s">
        <v>1213</v>
      </c>
    </row>
    <row r="11" spans="1:6" ht="39" customHeight="1">
      <c r="A11" s="47" t="s">
        <v>1214</v>
      </c>
      <c r="B11" s="101" t="s">
        <v>1215</v>
      </c>
      <c r="C11" s="452" t="s">
        <v>1216</v>
      </c>
      <c r="D11" s="519" t="s">
        <v>1217</v>
      </c>
      <c r="E11" s="101" t="s">
        <v>1218</v>
      </c>
      <c r="F11" s="452" t="s">
        <v>1219</v>
      </c>
    </row>
    <row r="12" spans="1:6" ht="39" customHeight="1">
      <c r="A12" s="519" t="s">
        <v>1220</v>
      </c>
      <c r="B12" s="101" t="s">
        <v>1221</v>
      </c>
      <c r="C12" s="452" t="s">
        <v>1222</v>
      </c>
      <c r="D12" s="519" t="s">
        <v>1223</v>
      </c>
      <c r="E12" s="101" t="s">
        <v>1224</v>
      </c>
      <c r="F12" s="452" t="s">
        <v>1225</v>
      </c>
    </row>
    <row r="13" spans="1:6" ht="39" customHeight="1">
      <c r="A13" s="584" t="s">
        <v>1226</v>
      </c>
      <c r="B13" s="101" t="s">
        <v>1227</v>
      </c>
      <c r="C13" s="452" t="s">
        <v>1228</v>
      </c>
      <c r="D13" s="47" t="s">
        <v>1229</v>
      </c>
      <c r="E13" s="101" t="s">
        <v>1230</v>
      </c>
      <c r="F13" s="452" t="s">
        <v>1231</v>
      </c>
    </row>
    <row r="14" spans="1:6" ht="39" customHeight="1">
      <c r="A14" s="584" t="s">
        <v>1232</v>
      </c>
      <c r="B14" s="101" t="s">
        <v>1233</v>
      </c>
      <c r="C14" s="452" t="s">
        <v>1234</v>
      </c>
      <c r="D14" s="585" t="s">
        <v>1235</v>
      </c>
      <c r="E14" s="101" t="s">
        <v>1236</v>
      </c>
      <c r="F14" s="452" t="s">
        <v>1237</v>
      </c>
    </row>
    <row r="15" spans="1:6" ht="39" customHeight="1">
      <c r="A15" s="584" t="s">
        <v>1304</v>
      </c>
      <c r="B15" s="101" t="s">
        <v>1238</v>
      </c>
      <c r="C15" s="452" t="s">
        <v>1239</v>
      </c>
      <c r="D15" s="585" t="s">
        <v>1240</v>
      </c>
      <c r="E15" s="101" t="s">
        <v>1241</v>
      </c>
      <c r="F15" s="452" t="s">
        <v>1242</v>
      </c>
    </row>
    <row r="16" spans="1:6" ht="39" customHeight="1">
      <c r="A16" s="584" t="s">
        <v>1305</v>
      </c>
      <c r="B16" s="101" t="s">
        <v>1243</v>
      </c>
      <c r="C16" s="452" t="s">
        <v>1244</v>
      </c>
      <c r="D16" s="584" t="s">
        <v>1245</v>
      </c>
      <c r="E16" s="101" t="s">
        <v>1246</v>
      </c>
      <c r="F16" s="452" t="s">
        <v>1247</v>
      </c>
    </row>
    <row r="17" spans="1:6" ht="39" customHeight="1">
      <c r="A17" s="584" t="s">
        <v>1254</v>
      </c>
      <c r="B17" s="101" t="s">
        <v>1255</v>
      </c>
      <c r="C17" s="452" t="s">
        <v>1256</v>
      </c>
      <c r="D17" s="584" t="s">
        <v>1248</v>
      </c>
      <c r="E17" s="101" t="s">
        <v>1249</v>
      </c>
      <c r="F17" s="452" t="s">
        <v>1250</v>
      </c>
    </row>
    <row r="18" spans="1:6" ht="39" customHeight="1">
      <c r="A18" s="584" t="s">
        <v>1260</v>
      </c>
      <c r="B18" s="101" t="s">
        <v>1261</v>
      </c>
      <c r="C18" s="452" t="s">
        <v>1262</v>
      </c>
      <c r="D18" s="47" t="s">
        <v>1251</v>
      </c>
      <c r="E18" s="101" t="s">
        <v>1252</v>
      </c>
      <c r="F18" s="452" t="s">
        <v>1253</v>
      </c>
    </row>
    <row r="19" spans="1:6" ht="39" customHeight="1">
      <c r="A19" s="585" t="s">
        <v>1266</v>
      </c>
      <c r="B19" s="101" t="s">
        <v>1267</v>
      </c>
      <c r="C19" s="452" t="s">
        <v>1268</v>
      </c>
      <c r="D19" s="519" t="s">
        <v>1257</v>
      </c>
      <c r="E19" s="101" t="s">
        <v>1258</v>
      </c>
      <c r="F19" s="452" t="s">
        <v>1259</v>
      </c>
    </row>
    <row r="20" spans="1:6" ht="39" customHeight="1">
      <c r="A20" s="584" t="s">
        <v>1272</v>
      </c>
      <c r="B20" s="101" t="s">
        <v>1273</v>
      </c>
      <c r="C20" s="452" t="s">
        <v>1274</v>
      </c>
      <c r="D20" s="519" t="s">
        <v>1263</v>
      </c>
      <c r="E20" s="101" t="s">
        <v>1264</v>
      </c>
      <c r="F20" s="452" t="s">
        <v>1265</v>
      </c>
    </row>
    <row r="21" spans="1:6" ht="39" customHeight="1">
      <c r="A21" s="587" t="s">
        <v>1278</v>
      </c>
      <c r="B21" s="448" t="s">
        <v>1279</v>
      </c>
      <c r="C21" s="447" t="s">
        <v>1280</v>
      </c>
      <c r="D21" s="586" t="s">
        <v>1269</v>
      </c>
      <c r="E21" s="448" t="s">
        <v>1270</v>
      </c>
      <c r="F21" s="447" t="s">
        <v>1271</v>
      </c>
    </row>
    <row r="22" spans="1:6" ht="39" customHeight="1">
      <c r="A22" s="587" t="s">
        <v>1284</v>
      </c>
      <c r="B22" s="448" t="s">
        <v>1285</v>
      </c>
      <c r="C22" s="447" t="s">
        <v>1286</v>
      </c>
      <c r="D22" s="524" t="s">
        <v>1275</v>
      </c>
      <c r="E22" s="101" t="s">
        <v>1276</v>
      </c>
      <c r="F22" s="452" t="s">
        <v>1277</v>
      </c>
    </row>
    <row r="23" spans="1:6" ht="39" customHeight="1">
      <c r="A23" s="584" t="s">
        <v>1290</v>
      </c>
      <c r="B23" s="101" t="s">
        <v>1291</v>
      </c>
      <c r="C23" s="452" t="s">
        <v>1292</v>
      </c>
      <c r="D23" s="519" t="s">
        <v>1281</v>
      </c>
      <c r="E23" s="101" t="s">
        <v>1282</v>
      </c>
      <c r="F23" s="452" t="s">
        <v>1283</v>
      </c>
    </row>
    <row r="24" spans="1:6" ht="39" customHeight="1" thickBot="1">
      <c r="A24" s="584" t="s">
        <v>1293</v>
      </c>
      <c r="B24" s="101" t="s">
        <v>1294</v>
      </c>
      <c r="C24" s="452" t="s">
        <v>1295</v>
      </c>
      <c r="D24" s="581" t="s">
        <v>1287</v>
      </c>
      <c r="E24" s="106" t="s">
        <v>1288</v>
      </c>
      <c r="F24" s="444" t="s">
        <v>1289</v>
      </c>
    </row>
    <row r="25" spans="1:6" ht="39" customHeight="1" thickBot="1">
      <c r="A25" s="588" t="s">
        <v>1296</v>
      </c>
      <c r="B25" s="106" t="s">
        <v>1297</v>
      </c>
      <c r="C25" s="444" t="s">
        <v>1298</v>
      </c>
      <c r="D25" s="56"/>
      <c r="E25" s="56"/>
      <c r="F25" s="56"/>
    </row>
    <row r="26" spans="1:6" ht="39" customHeight="1">
      <c r="D26" s="56"/>
      <c r="E26" s="56"/>
      <c r="F26" s="56"/>
    </row>
    <row r="27" spans="1:6" ht="39" customHeight="1">
      <c r="D27" s="56"/>
      <c r="E27" s="56"/>
      <c r="F27" s="56"/>
    </row>
  </sheetData>
  <mergeCells count="1">
    <mergeCell ref="A1:F1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rowBreaks count="1" manualBreakCount="1">
    <brk id="27" max="5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EB3F-3321-4DDE-8B82-3A50754D7299}">
  <dimension ref="A1:L58"/>
  <sheetViews>
    <sheetView view="pageLayout" topLeftCell="A21" zoomScaleNormal="100" zoomScaleSheetLayoutView="130" workbookViewId="0">
      <selection activeCell="E45" sqref="E45"/>
    </sheetView>
  </sheetViews>
  <sheetFormatPr defaultRowHeight="13.2"/>
  <cols>
    <col min="1" max="12" width="9.69921875" style="873" customWidth="1"/>
    <col min="13" max="256" width="8.796875" style="873"/>
    <col min="257" max="268" width="6.3984375" style="873" customWidth="1"/>
    <col min="269" max="512" width="8.796875" style="873"/>
    <col min="513" max="524" width="6.3984375" style="873" customWidth="1"/>
    <col min="525" max="768" width="8.796875" style="873"/>
    <col min="769" max="780" width="6.3984375" style="873" customWidth="1"/>
    <col min="781" max="1024" width="8.796875" style="873"/>
    <col min="1025" max="1036" width="6.3984375" style="873" customWidth="1"/>
    <col min="1037" max="1280" width="8.796875" style="873"/>
    <col min="1281" max="1292" width="6.3984375" style="873" customWidth="1"/>
    <col min="1293" max="1536" width="8.796875" style="873"/>
    <col min="1537" max="1548" width="6.3984375" style="873" customWidth="1"/>
    <col min="1549" max="1792" width="8.796875" style="873"/>
    <col min="1793" max="1804" width="6.3984375" style="873" customWidth="1"/>
    <col min="1805" max="2048" width="8.796875" style="873"/>
    <col min="2049" max="2060" width="6.3984375" style="873" customWidth="1"/>
    <col min="2061" max="2304" width="8.796875" style="873"/>
    <col min="2305" max="2316" width="6.3984375" style="873" customWidth="1"/>
    <col min="2317" max="2560" width="8.796875" style="873"/>
    <col min="2561" max="2572" width="6.3984375" style="873" customWidth="1"/>
    <col min="2573" max="2816" width="8.796875" style="873"/>
    <col min="2817" max="2828" width="6.3984375" style="873" customWidth="1"/>
    <col min="2829" max="3072" width="8.796875" style="873"/>
    <col min="3073" max="3084" width="6.3984375" style="873" customWidth="1"/>
    <col min="3085" max="3328" width="8.796875" style="873"/>
    <col min="3329" max="3340" width="6.3984375" style="873" customWidth="1"/>
    <col min="3341" max="3584" width="8.796875" style="873"/>
    <col min="3585" max="3596" width="6.3984375" style="873" customWidth="1"/>
    <col min="3597" max="3840" width="8.796875" style="873"/>
    <col min="3841" max="3852" width="6.3984375" style="873" customWidth="1"/>
    <col min="3853" max="4096" width="8.796875" style="873"/>
    <col min="4097" max="4108" width="6.3984375" style="873" customWidth="1"/>
    <col min="4109" max="4352" width="8.796875" style="873"/>
    <col min="4353" max="4364" width="6.3984375" style="873" customWidth="1"/>
    <col min="4365" max="4608" width="8.796875" style="873"/>
    <col min="4609" max="4620" width="6.3984375" style="873" customWidth="1"/>
    <col min="4621" max="4864" width="8.796875" style="873"/>
    <col min="4865" max="4876" width="6.3984375" style="873" customWidth="1"/>
    <col min="4877" max="5120" width="8.796875" style="873"/>
    <col min="5121" max="5132" width="6.3984375" style="873" customWidth="1"/>
    <col min="5133" max="5376" width="8.796875" style="873"/>
    <col min="5377" max="5388" width="6.3984375" style="873" customWidth="1"/>
    <col min="5389" max="5632" width="8.796875" style="873"/>
    <col min="5633" max="5644" width="6.3984375" style="873" customWidth="1"/>
    <col min="5645" max="5888" width="8.796875" style="873"/>
    <col min="5889" max="5900" width="6.3984375" style="873" customWidth="1"/>
    <col min="5901" max="6144" width="8.796875" style="873"/>
    <col min="6145" max="6156" width="6.3984375" style="873" customWidth="1"/>
    <col min="6157" max="6400" width="8.796875" style="873"/>
    <col min="6401" max="6412" width="6.3984375" style="873" customWidth="1"/>
    <col min="6413" max="6656" width="8.796875" style="873"/>
    <col min="6657" max="6668" width="6.3984375" style="873" customWidth="1"/>
    <col min="6669" max="6912" width="8.796875" style="873"/>
    <col min="6913" max="6924" width="6.3984375" style="873" customWidth="1"/>
    <col min="6925" max="7168" width="8.796875" style="873"/>
    <col min="7169" max="7180" width="6.3984375" style="873" customWidth="1"/>
    <col min="7181" max="7424" width="8.796875" style="873"/>
    <col min="7425" max="7436" width="6.3984375" style="873" customWidth="1"/>
    <col min="7437" max="7680" width="8.796875" style="873"/>
    <col min="7681" max="7692" width="6.3984375" style="873" customWidth="1"/>
    <col min="7693" max="7936" width="8.796875" style="873"/>
    <col min="7937" max="7948" width="6.3984375" style="873" customWidth="1"/>
    <col min="7949" max="8192" width="8.796875" style="873"/>
    <col min="8193" max="8204" width="6.3984375" style="873" customWidth="1"/>
    <col min="8205" max="8448" width="8.796875" style="873"/>
    <col min="8449" max="8460" width="6.3984375" style="873" customWidth="1"/>
    <col min="8461" max="8704" width="8.796875" style="873"/>
    <col min="8705" max="8716" width="6.3984375" style="873" customWidth="1"/>
    <col min="8717" max="8960" width="8.796875" style="873"/>
    <col min="8961" max="8972" width="6.3984375" style="873" customWidth="1"/>
    <col min="8973" max="9216" width="8.796875" style="873"/>
    <col min="9217" max="9228" width="6.3984375" style="873" customWidth="1"/>
    <col min="9229" max="9472" width="8.796875" style="873"/>
    <col min="9473" max="9484" width="6.3984375" style="873" customWidth="1"/>
    <col min="9485" max="9728" width="8.796875" style="873"/>
    <col min="9729" max="9740" width="6.3984375" style="873" customWidth="1"/>
    <col min="9741" max="9984" width="8.796875" style="873"/>
    <col min="9985" max="9996" width="6.3984375" style="873" customWidth="1"/>
    <col min="9997" max="10240" width="8.796875" style="873"/>
    <col min="10241" max="10252" width="6.3984375" style="873" customWidth="1"/>
    <col min="10253" max="10496" width="8.796875" style="873"/>
    <col min="10497" max="10508" width="6.3984375" style="873" customWidth="1"/>
    <col min="10509" max="10752" width="8.796875" style="873"/>
    <col min="10753" max="10764" width="6.3984375" style="873" customWidth="1"/>
    <col min="10765" max="11008" width="8.796875" style="873"/>
    <col min="11009" max="11020" width="6.3984375" style="873" customWidth="1"/>
    <col min="11021" max="11264" width="8.796875" style="873"/>
    <col min="11265" max="11276" width="6.3984375" style="873" customWidth="1"/>
    <col min="11277" max="11520" width="8.796875" style="873"/>
    <col min="11521" max="11532" width="6.3984375" style="873" customWidth="1"/>
    <col min="11533" max="11776" width="8.796875" style="873"/>
    <col min="11777" max="11788" width="6.3984375" style="873" customWidth="1"/>
    <col min="11789" max="12032" width="8.796875" style="873"/>
    <col min="12033" max="12044" width="6.3984375" style="873" customWidth="1"/>
    <col min="12045" max="12288" width="8.796875" style="873"/>
    <col min="12289" max="12300" width="6.3984375" style="873" customWidth="1"/>
    <col min="12301" max="12544" width="8.796875" style="873"/>
    <col min="12545" max="12556" width="6.3984375" style="873" customWidth="1"/>
    <col min="12557" max="12800" width="8.796875" style="873"/>
    <col min="12801" max="12812" width="6.3984375" style="873" customWidth="1"/>
    <col min="12813" max="13056" width="8.796875" style="873"/>
    <col min="13057" max="13068" width="6.3984375" style="873" customWidth="1"/>
    <col min="13069" max="13312" width="8.796875" style="873"/>
    <col min="13313" max="13324" width="6.3984375" style="873" customWidth="1"/>
    <col min="13325" max="13568" width="8.796875" style="873"/>
    <col min="13569" max="13580" width="6.3984375" style="873" customWidth="1"/>
    <col min="13581" max="13824" width="8.796875" style="873"/>
    <col min="13825" max="13836" width="6.3984375" style="873" customWidth="1"/>
    <col min="13837" max="14080" width="8.796875" style="873"/>
    <col min="14081" max="14092" width="6.3984375" style="873" customWidth="1"/>
    <col min="14093" max="14336" width="8.796875" style="873"/>
    <col min="14337" max="14348" width="6.3984375" style="873" customWidth="1"/>
    <col min="14349" max="14592" width="8.796875" style="873"/>
    <col min="14593" max="14604" width="6.3984375" style="873" customWidth="1"/>
    <col min="14605" max="14848" width="8.796875" style="873"/>
    <col min="14849" max="14860" width="6.3984375" style="873" customWidth="1"/>
    <col min="14861" max="15104" width="8.796875" style="873"/>
    <col min="15105" max="15116" width="6.3984375" style="873" customWidth="1"/>
    <col min="15117" max="15360" width="8.796875" style="873"/>
    <col min="15361" max="15372" width="6.3984375" style="873" customWidth="1"/>
    <col min="15373" max="15616" width="8.796875" style="873"/>
    <col min="15617" max="15628" width="6.3984375" style="873" customWidth="1"/>
    <col min="15629" max="15872" width="8.796875" style="873"/>
    <col min="15873" max="15884" width="6.3984375" style="873" customWidth="1"/>
    <col min="15885" max="16128" width="8.796875" style="873"/>
    <col min="16129" max="16140" width="6.3984375" style="873" customWidth="1"/>
    <col min="16141" max="16384" width="8.796875" style="873"/>
  </cols>
  <sheetData>
    <row r="1" spans="1:12" ht="24.75" customHeight="1">
      <c r="A1" s="1870" t="s">
        <v>1308</v>
      </c>
      <c r="B1" s="1871"/>
      <c r="C1" s="1871"/>
      <c r="D1" s="1871"/>
      <c r="E1" s="1871"/>
      <c r="F1" s="1871"/>
      <c r="G1" s="1871"/>
      <c r="H1" s="1871"/>
      <c r="I1" s="1871"/>
      <c r="J1" s="1871"/>
      <c r="K1" s="1871"/>
      <c r="L1" s="1871"/>
    </row>
    <row r="2" spans="1:12" ht="15.6" customHeight="1" thickBot="1">
      <c r="A2" s="875"/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</row>
    <row r="3" spans="1:12">
      <c r="A3" s="1858" t="s">
        <v>1309</v>
      </c>
      <c r="B3" s="1859"/>
      <c r="C3" s="1860"/>
      <c r="D3" s="1872" t="s">
        <v>1310</v>
      </c>
      <c r="E3" s="1872"/>
      <c r="F3" s="1873"/>
      <c r="G3" s="1872" t="s">
        <v>1311</v>
      </c>
      <c r="H3" s="1872"/>
      <c r="I3" s="1873"/>
      <c r="J3" s="1872" t="s">
        <v>1312</v>
      </c>
      <c r="K3" s="1872"/>
      <c r="L3" s="1873"/>
    </row>
    <row r="4" spans="1:12" ht="13.8" thickBot="1">
      <c r="A4" s="1861"/>
      <c r="B4" s="1862"/>
      <c r="C4" s="1863"/>
      <c r="D4" s="1874"/>
      <c r="E4" s="1874"/>
      <c r="F4" s="1875"/>
      <c r="G4" s="1874"/>
      <c r="H4" s="1874"/>
      <c r="I4" s="1875"/>
      <c r="J4" s="1874"/>
      <c r="K4" s="1874"/>
      <c r="L4" s="1875"/>
    </row>
    <row r="5" spans="1:12">
      <c r="A5" s="876"/>
      <c r="B5" s="875"/>
      <c r="C5" s="877"/>
      <c r="D5" s="875"/>
      <c r="E5" s="875"/>
      <c r="F5" s="877"/>
      <c r="G5" s="875"/>
      <c r="H5" s="875"/>
      <c r="I5" s="877"/>
      <c r="J5" s="875"/>
      <c r="K5" s="875"/>
      <c r="L5" s="877"/>
    </row>
    <row r="6" spans="1:12">
      <c r="A6" s="876"/>
      <c r="B6" s="875"/>
      <c r="C6" s="877"/>
      <c r="D6" s="875"/>
      <c r="E6" s="875"/>
      <c r="F6" s="877"/>
      <c r="G6" s="875"/>
      <c r="H6" s="875"/>
      <c r="I6" s="877"/>
      <c r="J6" s="875"/>
      <c r="K6" s="875"/>
      <c r="L6" s="877"/>
    </row>
    <row r="7" spans="1:12">
      <c r="A7" s="876"/>
      <c r="B7" s="875"/>
      <c r="C7" s="877"/>
      <c r="D7" s="875"/>
      <c r="E7" s="875"/>
      <c r="F7" s="877"/>
      <c r="G7" s="875"/>
      <c r="H7" s="875"/>
      <c r="I7" s="877"/>
      <c r="J7" s="875"/>
      <c r="K7" s="875"/>
      <c r="L7" s="877"/>
    </row>
    <row r="8" spans="1:12">
      <c r="A8" s="876"/>
      <c r="B8" s="875"/>
      <c r="C8" s="877"/>
      <c r="D8" s="875"/>
      <c r="E8" s="875"/>
      <c r="F8" s="877"/>
      <c r="G8" s="875"/>
      <c r="H8" s="875"/>
      <c r="I8" s="877"/>
      <c r="J8" s="875"/>
      <c r="K8" s="875"/>
      <c r="L8" s="877"/>
    </row>
    <row r="9" spans="1:12">
      <c r="A9" s="876"/>
      <c r="B9" s="875"/>
      <c r="C9" s="877"/>
      <c r="D9" s="875"/>
      <c r="E9" s="875"/>
      <c r="F9" s="877"/>
      <c r="G9" s="875"/>
      <c r="H9" s="875"/>
      <c r="I9" s="877"/>
      <c r="J9" s="875"/>
      <c r="K9" s="875"/>
      <c r="L9" s="877"/>
    </row>
    <row r="10" spans="1:12">
      <c r="A10" s="876"/>
      <c r="B10" s="875"/>
      <c r="C10" s="877"/>
      <c r="D10" s="875"/>
      <c r="E10" s="875"/>
      <c r="F10" s="877"/>
      <c r="G10" s="875"/>
      <c r="H10" s="875"/>
      <c r="I10" s="877"/>
      <c r="J10" s="875"/>
      <c r="K10" s="875"/>
      <c r="L10" s="877"/>
    </row>
    <row r="11" spans="1:12">
      <c r="A11" s="876"/>
      <c r="B11" s="875"/>
      <c r="C11" s="877"/>
      <c r="D11" s="875"/>
      <c r="E11" s="875"/>
      <c r="F11" s="877"/>
      <c r="G11" s="875"/>
      <c r="H11" s="875"/>
      <c r="I11" s="877"/>
      <c r="J11" s="875"/>
      <c r="K11" s="875"/>
      <c r="L11" s="877"/>
    </row>
    <row r="12" spans="1:12" ht="2.4" customHeight="1">
      <c r="A12" s="1868"/>
      <c r="B12" s="1869"/>
      <c r="C12" s="1869"/>
      <c r="D12" s="876"/>
      <c r="E12" s="875"/>
      <c r="F12" s="877"/>
      <c r="G12" s="875"/>
      <c r="H12" s="875"/>
      <c r="I12" s="877"/>
      <c r="J12" s="875"/>
      <c r="K12" s="875"/>
      <c r="L12" s="877"/>
    </row>
    <row r="13" spans="1:12" ht="36.6" customHeight="1">
      <c r="A13" s="1867" t="s">
        <v>1313</v>
      </c>
      <c r="B13" s="1865"/>
      <c r="C13" s="1865"/>
      <c r="D13" s="1867" t="s">
        <v>1314</v>
      </c>
      <c r="E13" s="1865"/>
      <c r="F13" s="1866"/>
      <c r="G13" s="1865" t="s">
        <v>1315</v>
      </c>
      <c r="H13" s="1865"/>
      <c r="I13" s="1866"/>
      <c r="J13" s="1865" t="s">
        <v>1316</v>
      </c>
      <c r="K13" s="1865"/>
      <c r="L13" s="1866"/>
    </row>
    <row r="14" spans="1:12" ht="22.95" customHeight="1" thickBot="1">
      <c r="A14" s="1852" t="s">
        <v>1317</v>
      </c>
      <c r="B14" s="1853"/>
      <c r="C14" s="1853"/>
      <c r="D14" s="1852" t="s">
        <v>1317</v>
      </c>
      <c r="E14" s="1853"/>
      <c r="F14" s="1853"/>
      <c r="G14" s="1852" t="s">
        <v>1318</v>
      </c>
      <c r="H14" s="1853"/>
      <c r="I14" s="1857"/>
      <c r="J14" s="1853" t="s">
        <v>1319</v>
      </c>
      <c r="K14" s="1853"/>
      <c r="L14" s="1857"/>
    </row>
    <row r="15" spans="1:12" ht="13.8" thickBot="1">
      <c r="A15" s="878"/>
      <c r="B15" s="879"/>
      <c r="C15" s="879"/>
      <c r="D15" s="879"/>
      <c r="E15" s="879"/>
      <c r="F15" s="879"/>
      <c r="G15" s="879"/>
      <c r="H15" s="879"/>
      <c r="I15" s="879"/>
      <c r="J15" s="879"/>
      <c r="K15" s="879"/>
      <c r="L15" s="879"/>
    </row>
    <row r="16" spans="1:12">
      <c r="A16" s="1858" t="s">
        <v>1320</v>
      </c>
      <c r="B16" s="1859"/>
      <c r="C16" s="1860"/>
      <c r="D16" s="1859" t="s">
        <v>1321</v>
      </c>
      <c r="E16" s="1859"/>
      <c r="F16" s="1860"/>
      <c r="G16" s="1859" t="s">
        <v>1322</v>
      </c>
      <c r="H16" s="1859"/>
      <c r="I16" s="1860"/>
      <c r="J16" s="1859" t="s">
        <v>1323</v>
      </c>
      <c r="K16" s="1859"/>
      <c r="L16" s="1860"/>
    </row>
    <row r="17" spans="1:12" ht="13.8" thickBot="1">
      <c r="A17" s="1861"/>
      <c r="B17" s="1862"/>
      <c r="C17" s="1863"/>
      <c r="D17" s="1862"/>
      <c r="E17" s="1862"/>
      <c r="F17" s="1863"/>
      <c r="G17" s="1862"/>
      <c r="H17" s="1862"/>
      <c r="I17" s="1863"/>
      <c r="J17" s="1862"/>
      <c r="K17" s="1862"/>
      <c r="L17" s="1863"/>
    </row>
    <row r="18" spans="1:12">
      <c r="A18" s="880"/>
      <c r="B18" s="879"/>
      <c r="C18" s="881"/>
      <c r="D18" s="879"/>
      <c r="E18" s="879"/>
      <c r="F18" s="881"/>
      <c r="G18" s="879"/>
      <c r="H18" s="879"/>
      <c r="I18" s="881"/>
      <c r="J18" s="879"/>
      <c r="K18" s="879"/>
      <c r="L18" s="881"/>
    </row>
    <row r="19" spans="1:12">
      <c r="A19" s="880"/>
      <c r="B19" s="879"/>
      <c r="C19" s="881"/>
      <c r="D19" s="879"/>
      <c r="E19" s="879"/>
      <c r="F19" s="881"/>
      <c r="G19" s="879"/>
      <c r="H19" s="879"/>
      <c r="I19" s="881"/>
      <c r="J19" s="879"/>
      <c r="K19" s="879"/>
      <c r="L19" s="881"/>
    </row>
    <row r="20" spans="1:12">
      <c r="A20" s="880"/>
      <c r="B20" s="879"/>
      <c r="C20" s="881"/>
      <c r="D20" s="879"/>
      <c r="E20" s="879"/>
      <c r="F20" s="881"/>
      <c r="G20" s="879"/>
      <c r="H20" s="879"/>
      <c r="I20" s="881"/>
      <c r="J20" s="879"/>
      <c r="K20" s="879"/>
      <c r="L20" s="881"/>
    </row>
    <row r="21" spans="1:12">
      <c r="A21" s="880"/>
      <c r="B21" s="879"/>
      <c r="C21" s="881"/>
      <c r="D21" s="879"/>
      <c r="E21" s="879"/>
      <c r="F21" s="881"/>
      <c r="G21" s="879"/>
      <c r="H21" s="879"/>
      <c r="I21" s="881"/>
      <c r="J21" s="879"/>
      <c r="K21" s="879"/>
      <c r="L21" s="881"/>
    </row>
    <row r="22" spans="1:12">
      <c r="A22" s="880"/>
      <c r="B22" s="879"/>
      <c r="C22" s="881"/>
      <c r="D22" s="879"/>
      <c r="E22" s="879"/>
      <c r="F22" s="881"/>
      <c r="G22" s="879"/>
      <c r="H22" s="879"/>
      <c r="I22" s="881"/>
      <c r="J22" s="879"/>
      <c r="K22" s="879"/>
      <c r="L22" s="881"/>
    </row>
    <row r="23" spans="1:12">
      <c r="A23" s="880"/>
      <c r="B23" s="879"/>
      <c r="C23" s="881"/>
      <c r="D23" s="879"/>
      <c r="E23" s="879"/>
      <c r="F23" s="881"/>
      <c r="G23" s="879"/>
      <c r="H23" s="879"/>
      <c r="I23" s="881"/>
      <c r="J23" s="879"/>
      <c r="K23" s="879"/>
      <c r="L23" s="881"/>
    </row>
    <row r="24" spans="1:12">
      <c r="A24" s="880"/>
      <c r="B24" s="879"/>
      <c r="C24" s="881"/>
      <c r="D24" s="879"/>
      <c r="E24" s="879"/>
      <c r="F24" s="881"/>
      <c r="G24" s="879"/>
      <c r="H24" s="879"/>
      <c r="I24" s="881"/>
      <c r="J24" s="879"/>
      <c r="K24" s="879"/>
      <c r="L24" s="881"/>
    </row>
    <row r="25" spans="1:12" ht="4.95" customHeight="1">
      <c r="A25" s="880"/>
      <c r="B25" s="879"/>
      <c r="C25" s="881"/>
      <c r="D25" s="879"/>
      <c r="E25" s="879"/>
      <c r="F25" s="881"/>
      <c r="G25" s="879"/>
      <c r="H25" s="879"/>
      <c r="I25" s="881"/>
      <c r="J25" s="879"/>
      <c r="K25" s="879"/>
      <c r="L25" s="881"/>
    </row>
    <row r="26" spans="1:12" ht="36.6" customHeight="1">
      <c r="A26" s="1867" t="s">
        <v>1324</v>
      </c>
      <c r="B26" s="1865"/>
      <c r="C26" s="1866"/>
      <c r="D26" s="1865" t="s">
        <v>1325</v>
      </c>
      <c r="E26" s="1865"/>
      <c r="F26" s="1866"/>
      <c r="G26" s="1865" t="s">
        <v>1326</v>
      </c>
      <c r="H26" s="1865"/>
      <c r="I26" s="1866"/>
      <c r="J26" s="1865" t="s">
        <v>1327</v>
      </c>
      <c r="K26" s="1865"/>
      <c r="L26" s="1866"/>
    </row>
    <row r="27" spans="1:12" ht="22.95" customHeight="1" thickBot="1">
      <c r="A27" s="1852" t="s">
        <v>1328</v>
      </c>
      <c r="B27" s="1853"/>
      <c r="C27" s="1853"/>
      <c r="D27" s="1852" t="s">
        <v>1329</v>
      </c>
      <c r="E27" s="1853"/>
      <c r="F27" s="1857"/>
      <c r="G27" s="1853" t="s">
        <v>1330</v>
      </c>
      <c r="H27" s="1853"/>
      <c r="I27" s="1857"/>
      <c r="J27" s="1853" t="s">
        <v>1331</v>
      </c>
      <c r="K27" s="1853"/>
      <c r="L27" s="1857"/>
    </row>
    <row r="28" spans="1:12" ht="13.8" thickBot="1">
      <c r="A28" s="878"/>
      <c r="B28" s="879"/>
      <c r="C28" s="879"/>
      <c r="D28" s="879"/>
      <c r="E28" s="879"/>
      <c r="F28" s="879"/>
      <c r="G28" s="879"/>
      <c r="H28" s="879"/>
      <c r="I28" s="879"/>
      <c r="J28" s="879"/>
      <c r="K28" s="879"/>
      <c r="L28" s="879"/>
    </row>
    <row r="29" spans="1:12">
      <c r="A29" s="1858" t="s">
        <v>1332</v>
      </c>
      <c r="B29" s="1859"/>
      <c r="C29" s="1860"/>
      <c r="D29" s="1859" t="s">
        <v>1333</v>
      </c>
      <c r="E29" s="1859"/>
      <c r="F29" s="1860"/>
      <c r="G29" s="1859" t="s">
        <v>1334</v>
      </c>
      <c r="H29" s="1859"/>
      <c r="I29" s="1860"/>
      <c r="J29" s="1859" t="s">
        <v>1335</v>
      </c>
      <c r="K29" s="1859"/>
      <c r="L29" s="1860"/>
    </row>
    <row r="30" spans="1:12" ht="13.8" thickBot="1">
      <c r="A30" s="1861"/>
      <c r="B30" s="1862"/>
      <c r="C30" s="1863"/>
      <c r="D30" s="1862"/>
      <c r="E30" s="1862"/>
      <c r="F30" s="1863"/>
      <c r="G30" s="1862"/>
      <c r="H30" s="1862"/>
      <c r="I30" s="1863"/>
      <c r="J30" s="1862"/>
      <c r="K30" s="1862"/>
      <c r="L30" s="1863"/>
    </row>
    <row r="31" spans="1:12">
      <c r="A31" s="880"/>
      <c r="B31" s="879"/>
      <c r="C31" s="881"/>
      <c r="D31" s="879"/>
      <c r="E31" s="879"/>
      <c r="F31" s="881"/>
      <c r="G31" s="879"/>
      <c r="H31" s="879"/>
      <c r="I31" s="881"/>
      <c r="J31" s="879"/>
      <c r="K31" s="879"/>
      <c r="L31" s="881"/>
    </row>
    <row r="32" spans="1:12">
      <c r="A32" s="880"/>
      <c r="B32" s="879"/>
      <c r="C32" s="881"/>
      <c r="D32" s="879"/>
      <c r="E32" s="879"/>
      <c r="F32" s="881"/>
      <c r="G32" s="879"/>
      <c r="H32" s="879"/>
      <c r="I32" s="881"/>
      <c r="J32" s="879"/>
      <c r="K32" s="879"/>
      <c r="L32" s="881"/>
    </row>
    <row r="33" spans="1:12">
      <c r="A33" s="880"/>
      <c r="B33" s="879"/>
      <c r="C33" s="881"/>
      <c r="D33" s="879"/>
      <c r="E33" s="879"/>
      <c r="F33" s="881"/>
      <c r="G33" s="879"/>
      <c r="H33" s="879"/>
      <c r="I33" s="881"/>
      <c r="J33" s="879"/>
      <c r="K33" s="879"/>
      <c r="L33" s="881"/>
    </row>
    <row r="34" spans="1:12">
      <c r="A34" s="880"/>
      <c r="B34" s="879"/>
      <c r="C34" s="881"/>
      <c r="D34" s="879"/>
      <c r="E34" s="879"/>
      <c r="F34" s="881"/>
      <c r="G34" s="879"/>
      <c r="H34" s="879"/>
      <c r="I34" s="881"/>
      <c r="J34" s="879"/>
      <c r="K34" s="879"/>
      <c r="L34" s="881"/>
    </row>
    <row r="35" spans="1:12">
      <c r="A35" s="880"/>
      <c r="B35" s="879"/>
      <c r="C35" s="881"/>
      <c r="D35" s="879"/>
      <c r="E35" s="879"/>
      <c r="F35" s="881"/>
      <c r="G35" s="879"/>
      <c r="H35" s="879"/>
      <c r="I35" s="881"/>
      <c r="J35" s="879"/>
      <c r="K35" s="879"/>
      <c r="L35" s="881"/>
    </row>
    <row r="36" spans="1:12">
      <c r="A36" s="880"/>
      <c r="B36" s="879"/>
      <c r="C36" s="881"/>
      <c r="D36" s="879"/>
      <c r="E36" s="879"/>
      <c r="F36" s="881"/>
      <c r="G36" s="879"/>
      <c r="H36" s="879"/>
      <c r="I36" s="881"/>
      <c r="J36" s="879"/>
      <c r="K36" s="879"/>
      <c r="L36" s="881"/>
    </row>
    <row r="37" spans="1:12">
      <c r="A37" s="880"/>
      <c r="B37" s="879"/>
      <c r="C37" s="881"/>
      <c r="D37" s="879"/>
      <c r="E37" s="879"/>
      <c r="F37" s="881"/>
      <c r="G37" s="879"/>
      <c r="H37" s="879"/>
      <c r="I37" s="881"/>
      <c r="J37" s="879"/>
      <c r="K37" s="879"/>
      <c r="L37" s="881"/>
    </row>
    <row r="38" spans="1:12" ht="5.4" customHeight="1">
      <c r="A38" s="880"/>
      <c r="B38" s="879"/>
      <c r="C38" s="881"/>
      <c r="D38" s="879"/>
      <c r="E38" s="879"/>
      <c r="F38" s="881"/>
      <c r="G38" s="879"/>
      <c r="H38" s="879"/>
      <c r="I38" s="881"/>
      <c r="J38" s="879"/>
      <c r="K38" s="879"/>
      <c r="L38" s="881"/>
    </row>
    <row r="39" spans="1:12" ht="36.6" customHeight="1">
      <c r="A39" s="1867" t="s">
        <v>1349</v>
      </c>
      <c r="B39" s="1865"/>
      <c r="C39" s="1866"/>
      <c r="D39" s="1865" t="s">
        <v>1350</v>
      </c>
      <c r="E39" s="1865"/>
      <c r="F39" s="1866"/>
      <c r="G39" s="1865" t="s">
        <v>1352</v>
      </c>
      <c r="H39" s="1865"/>
      <c r="I39" s="1866"/>
      <c r="J39" s="1865" t="s">
        <v>1354</v>
      </c>
      <c r="K39" s="1865"/>
      <c r="L39" s="1866"/>
    </row>
    <row r="40" spans="1:12" ht="22.95" customHeight="1" thickBot="1">
      <c r="A40" s="1852" t="s">
        <v>1336</v>
      </c>
      <c r="B40" s="1853"/>
      <c r="C40" s="1857"/>
      <c r="D40" s="1853" t="s">
        <v>1351</v>
      </c>
      <c r="E40" s="1853"/>
      <c r="F40" s="1857"/>
      <c r="G40" s="1853" t="s">
        <v>1353</v>
      </c>
      <c r="H40" s="1853"/>
      <c r="I40" s="1857"/>
      <c r="J40" s="1853" t="s">
        <v>1355</v>
      </c>
      <c r="K40" s="1853"/>
      <c r="L40" s="1857"/>
    </row>
    <row r="41" spans="1:12" ht="13.8" thickBot="1">
      <c r="A41" s="878"/>
      <c r="B41" s="879"/>
      <c r="C41" s="879"/>
      <c r="D41" s="879"/>
      <c r="E41" s="879"/>
      <c r="F41" s="879"/>
      <c r="G41" s="879"/>
      <c r="H41" s="879"/>
      <c r="I41" s="879"/>
      <c r="J41" s="879"/>
      <c r="K41" s="879"/>
      <c r="L41" s="879"/>
    </row>
    <row r="42" spans="1:12">
      <c r="A42" s="1858" t="s">
        <v>1337</v>
      </c>
      <c r="B42" s="1859"/>
      <c r="C42" s="1860"/>
      <c r="D42" s="1859" t="s">
        <v>1338</v>
      </c>
      <c r="E42" s="1859"/>
      <c r="F42" s="1860"/>
      <c r="G42" s="1859" t="s">
        <v>1339</v>
      </c>
      <c r="H42" s="1859"/>
      <c r="I42" s="1860"/>
      <c r="J42" s="1859" t="s">
        <v>1340</v>
      </c>
      <c r="K42" s="1859"/>
      <c r="L42" s="1860"/>
    </row>
    <row r="43" spans="1:12" ht="13.8" thickBot="1">
      <c r="A43" s="1861"/>
      <c r="B43" s="1862"/>
      <c r="C43" s="1863"/>
      <c r="D43" s="1862"/>
      <c r="E43" s="1862"/>
      <c r="F43" s="1863"/>
      <c r="G43" s="1862"/>
      <c r="H43" s="1862"/>
      <c r="I43" s="1863"/>
      <c r="J43" s="1862"/>
      <c r="K43" s="1862"/>
      <c r="L43" s="1863"/>
    </row>
    <row r="44" spans="1:12">
      <c r="A44" s="880"/>
      <c r="B44" s="879"/>
      <c r="C44" s="881"/>
      <c r="D44" s="879"/>
      <c r="E44" s="879"/>
      <c r="F44" s="881"/>
      <c r="G44" s="879"/>
      <c r="H44" s="879"/>
      <c r="I44" s="881"/>
      <c r="J44" s="879"/>
      <c r="K44" s="879"/>
      <c r="L44" s="881"/>
    </row>
    <row r="45" spans="1:12">
      <c r="A45" s="880"/>
      <c r="B45" s="879"/>
      <c r="C45" s="881"/>
      <c r="D45" s="879"/>
      <c r="E45" s="879"/>
      <c r="F45" s="881"/>
      <c r="G45" s="879"/>
      <c r="H45" s="879"/>
      <c r="I45" s="881"/>
      <c r="J45" s="879"/>
      <c r="K45" s="879"/>
      <c r="L45" s="881"/>
    </row>
    <row r="46" spans="1:12">
      <c r="A46" s="880"/>
      <c r="B46" s="879"/>
      <c r="C46" s="881"/>
      <c r="D46" s="879"/>
      <c r="E46" s="879"/>
      <c r="F46" s="881"/>
      <c r="G46" s="879"/>
      <c r="H46" s="879"/>
      <c r="I46" s="881"/>
      <c r="J46" s="879"/>
      <c r="K46" s="879"/>
      <c r="L46" s="881"/>
    </row>
    <row r="47" spans="1:12">
      <c r="A47" s="880"/>
      <c r="B47" s="879"/>
      <c r="C47" s="881"/>
      <c r="D47" s="879"/>
      <c r="E47" s="879"/>
      <c r="F47" s="881"/>
      <c r="G47" s="879"/>
      <c r="H47" s="879"/>
      <c r="I47" s="881"/>
      <c r="J47" s="879"/>
      <c r="K47" s="879"/>
      <c r="L47" s="881"/>
    </row>
    <row r="48" spans="1:12">
      <c r="A48" s="880"/>
      <c r="B48" s="879"/>
      <c r="C48" s="881"/>
      <c r="D48" s="879"/>
      <c r="E48" s="879"/>
      <c r="F48" s="881"/>
      <c r="G48" s="879"/>
      <c r="H48" s="879"/>
      <c r="I48" s="881"/>
      <c r="J48" s="879"/>
      <c r="K48" s="879"/>
      <c r="L48" s="881"/>
    </row>
    <row r="49" spans="1:12">
      <c r="A49" s="880"/>
      <c r="B49" s="879"/>
      <c r="C49" s="881"/>
      <c r="D49" s="879"/>
      <c r="E49" s="879"/>
      <c r="F49" s="881"/>
      <c r="G49" s="879"/>
      <c r="H49" s="879"/>
      <c r="I49" s="881"/>
      <c r="J49" s="879"/>
      <c r="K49" s="879"/>
      <c r="L49" s="881"/>
    </row>
    <row r="50" spans="1:12">
      <c r="A50" s="880"/>
      <c r="B50" s="879"/>
      <c r="C50" s="881"/>
      <c r="D50" s="879"/>
      <c r="E50" s="879"/>
      <c r="F50" s="881"/>
      <c r="G50" s="879"/>
      <c r="H50" s="879"/>
      <c r="I50" s="881"/>
      <c r="J50" s="879"/>
      <c r="K50" s="879"/>
      <c r="L50" s="881"/>
    </row>
    <row r="51" spans="1:12" ht="2.4" customHeight="1">
      <c r="A51" s="880"/>
      <c r="B51" s="879"/>
      <c r="C51" s="881"/>
      <c r="D51" s="879"/>
      <c r="E51" s="879"/>
      <c r="F51" s="881"/>
      <c r="G51" s="879"/>
      <c r="H51" s="879"/>
      <c r="I51" s="881"/>
      <c r="J51" s="879"/>
      <c r="K51" s="879"/>
      <c r="L51" s="881"/>
    </row>
    <row r="52" spans="1:12" ht="36.6" customHeight="1">
      <c r="A52" s="1864" t="s">
        <v>1341</v>
      </c>
      <c r="B52" s="1865"/>
      <c r="C52" s="1866"/>
      <c r="D52" s="1865" t="s">
        <v>1347</v>
      </c>
      <c r="E52" s="1865"/>
      <c r="F52" s="1866"/>
      <c r="G52" s="1865" t="s">
        <v>1346</v>
      </c>
      <c r="H52" s="1865"/>
      <c r="I52" s="1866"/>
      <c r="J52" s="1865" t="s">
        <v>1345</v>
      </c>
      <c r="K52" s="1865"/>
      <c r="L52" s="1866"/>
    </row>
    <row r="53" spans="1:12" ht="22.95" customHeight="1" thickBot="1">
      <c r="A53" s="1852" t="s">
        <v>1342</v>
      </c>
      <c r="B53" s="1853"/>
      <c r="C53" s="1853"/>
      <c r="D53" s="1854" t="s">
        <v>1348</v>
      </c>
      <c r="E53" s="1855"/>
      <c r="F53" s="1856"/>
      <c r="G53" s="1853" t="s">
        <v>1343</v>
      </c>
      <c r="H53" s="1853"/>
      <c r="I53" s="1857"/>
      <c r="J53" s="1855" t="s">
        <v>1344</v>
      </c>
      <c r="K53" s="1855"/>
      <c r="L53" s="1856"/>
    </row>
    <row r="54" spans="1:12" ht="16.5" customHeight="1">
      <c r="A54" s="875"/>
      <c r="B54" s="875"/>
      <c r="C54" s="875"/>
      <c r="D54" s="875"/>
      <c r="E54" s="875"/>
      <c r="F54" s="875"/>
      <c r="G54" s="875"/>
      <c r="H54" s="875"/>
      <c r="I54" s="875"/>
      <c r="J54" s="875"/>
      <c r="K54" s="875"/>
      <c r="L54" s="875"/>
    </row>
    <row r="55" spans="1:12" ht="16.5" customHeight="1"/>
    <row r="56" spans="1:12" ht="16.5" customHeight="1"/>
    <row r="57" spans="1:12" ht="19.5" customHeight="1"/>
    <row r="58" spans="1:12" ht="21.75" customHeight="1">
      <c r="A58" s="874"/>
      <c r="B58" s="874"/>
      <c r="C58" s="874"/>
      <c r="D58" s="874"/>
      <c r="E58" s="874"/>
      <c r="F58" s="874"/>
      <c r="G58" s="874"/>
      <c r="H58" s="874"/>
      <c r="I58" s="874"/>
      <c r="J58" s="874"/>
      <c r="K58" s="874"/>
      <c r="L58" s="874"/>
    </row>
  </sheetData>
  <mergeCells count="50">
    <mergeCell ref="A12:C12"/>
    <mergeCell ref="A1:L1"/>
    <mergeCell ref="A3:C4"/>
    <mergeCell ref="D3:F4"/>
    <mergeCell ref="G3:I4"/>
    <mergeCell ref="J3:L4"/>
    <mergeCell ref="A13:C13"/>
    <mergeCell ref="D13:F13"/>
    <mergeCell ref="G13:I13"/>
    <mergeCell ref="J13:L13"/>
    <mergeCell ref="A14:C14"/>
    <mergeCell ref="D14:F14"/>
    <mergeCell ref="G14:I14"/>
    <mergeCell ref="J14:L14"/>
    <mergeCell ref="A16:C17"/>
    <mergeCell ref="D16:F17"/>
    <mergeCell ref="G16:I17"/>
    <mergeCell ref="J16:L17"/>
    <mergeCell ref="A26:C26"/>
    <mergeCell ref="D26:F26"/>
    <mergeCell ref="G26:I26"/>
    <mergeCell ref="J26:L26"/>
    <mergeCell ref="A27:C27"/>
    <mergeCell ref="D27:F27"/>
    <mergeCell ref="G27:I27"/>
    <mergeCell ref="J27:L27"/>
    <mergeCell ref="A29:C30"/>
    <mergeCell ref="D29:F30"/>
    <mergeCell ref="G29:I30"/>
    <mergeCell ref="J29:L30"/>
    <mergeCell ref="A39:C39"/>
    <mergeCell ref="D39:F39"/>
    <mergeCell ref="G39:I39"/>
    <mergeCell ref="J39:L39"/>
    <mergeCell ref="A40:C40"/>
    <mergeCell ref="D40:F40"/>
    <mergeCell ref="G40:I40"/>
    <mergeCell ref="J40:L40"/>
    <mergeCell ref="A53:C53"/>
    <mergeCell ref="D53:F53"/>
    <mergeCell ref="G53:I53"/>
    <mergeCell ref="J53:L53"/>
    <mergeCell ref="A42:C43"/>
    <mergeCell ref="D42:F43"/>
    <mergeCell ref="G42:I43"/>
    <mergeCell ref="J42:L43"/>
    <mergeCell ref="A52:C52"/>
    <mergeCell ref="D52:F52"/>
    <mergeCell ref="G52:I52"/>
    <mergeCell ref="J52:L52"/>
  </mergeCells>
  <phoneticPr fontId="2"/>
  <pageMargins left="0.59055118110236227" right="0.59055118110236227" top="0.78740157480314965" bottom="0.78740157480314965" header="0.31496062992125984" footer="0.31496062992125984"/>
  <pageSetup paperSize="9" scale="70" fitToWidth="0" fitToHeight="0" orientation="portrait" r:id="rId1"/>
  <headerFooter>
    <oddFooter>&amp;C&amp;P</oddFooter>
  </headerFooter>
  <rowBreaks count="1" manualBreakCount="1">
    <brk id="5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4EF9-BF90-458C-98FD-9382F684DB48}">
  <sheetPr codeName="Sheet4"/>
  <dimension ref="A1:L41"/>
  <sheetViews>
    <sheetView view="pageLayout" topLeftCell="A14" zoomScale="55" zoomScaleNormal="70" zoomScalePageLayoutView="55" workbookViewId="0">
      <selection activeCell="E45" sqref="E45"/>
    </sheetView>
  </sheetViews>
  <sheetFormatPr defaultRowHeight="18"/>
  <cols>
    <col min="1" max="1" width="11.69921875" customWidth="1"/>
    <col min="2" max="11" width="10.69921875" customWidth="1"/>
  </cols>
  <sheetData>
    <row r="1" spans="1:12" ht="23.4" customHeight="1" thickBot="1">
      <c r="A1" s="20" t="s">
        <v>115</v>
      </c>
      <c r="B1" s="20"/>
      <c r="C1" s="20"/>
      <c r="D1" s="20"/>
      <c r="E1" s="20"/>
      <c r="F1" s="20"/>
      <c r="G1" s="20"/>
      <c r="H1" s="20"/>
      <c r="I1" s="20"/>
      <c r="J1" s="1104" t="s">
        <v>96</v>
      </c>
      <c r="K1" s="1104"/>
    </row>
    <row r="2" spans="1:12" ht="23.4" customHeight="1">
      <c r="A2" s="1097"/>
      <c r="B2" s="1054" t="s">
        <v>116</v>
      </c>
      <c r="C2" s="1057"/>
      <c r="D2" s="1054" t="s">
        <v>117</v>
      </c>
      <c r="E2" s="1057"/>
      <c r="F2" s="1054" t="s">
        <v>118</v>
      </c>
      <c r="G2" s="1057"/>
      <c r="H2" s="1054" t="s">
        <v>119</v>
      </c>
      <c r="I2" s="1057"/>
      <c r="J2" s="1105" t="s">
        <v>66</v>
      </c>
      <c r="K2" s="1106"/>
      <c r="L2" s="58"/>
    </row>
    <row r="3" spans="1:12" ht="23.4" customHeight="1" thickBot="1">
      <c r="A3" s="1098"/>
      <c r="B3" s="59" t="s">
        <v>120</v>
      </c>
      <c r="C3" s="60" t="s">
        <v>121</v>
      </c>
      <c r="D3" s="59" t="s">
        <v>120</v>
      </c>
      <c r="E3" s="60" t="s">
        <v>121</v>
      </c>
      <c r="F3" s="59" t="s">
        <v>120</v>
      </c>
      <c r="G3" s="60" t="s">
        <v>121</v>
      </c>
      <c r="H3" s="59" t="s">
        <v>120</v>
      </c>
      <c r="I3" s="60" t="s">
        <v>121</v>
      </c>
      <c r="J3" s="612" t="s">
        <v>120</v>
      </c>
      <c r="K3" s="613" t="s">
        <v>121</v>
      </c>
      <c r="L3" s="58"/>
    </row>
    <row r="4" spans="1:12" ht="23.4" customHeight="1" thickTop="1">
      <c r="A4" s="61" t="s">
        <v>122</v>
      </c>
      <c r="B4" s="62">
        <v>196</v>
      </c>
      <c r="C4" s="63">
        <v>512</v>
      </c>
      <c r="D4" s="62">
        <v>188</v>
      </c>
      <c r="E4" s="63">
        <v>487</v>
      </c>
      <c r="F4" s="62">
        <v>189</v>
      </c>
      <c r="G4" s="63">
        <v>476</v>
      </c>
      <c r="H4" s="62">
        <v>187</v>
      </c>
      <c r="I4" s="63">
        <v>463</v>
      </c>
      <c r="J4" s="614">
        <v>184</v>
      </c>
      <c r="K4" s="615">
        <v>448</v>
      </c>
      <c r="L4" s="58"/>
    </row>
    <row r="5" spans="1:12" ht="23.4" customHeight="1">
      <c r="A5" s="724" t="s">
        <v>123</v>
      </c>
      <c r="B5" s="64">
        <v>84</v>
      </c>
      <c r="C5" s="65">
        <v>201</v>
      </c>
      <c r="D5" s="64">
        <v>95</v>
      </c>
      <c r="E5" s="65">
        <v>230</v>
      </c>
      <c r="F5" s="64">
        <v>87</v>
      </c>
      <c r="G5" s="65">
        <v>195</v>
      </c>
      <c r="H5" s="64">
        <v>88</v>
      </c>
      <c r="I5" s="65">
        <v>186</v>
      </c>
      <c r="J5" s="616">
        <v>86</v>
      </c>
      <c r="K5" s="617">
        <v>178</v>
      </c>
      <c r="L5" s="58"/>
    </row>
    <row r="6" spans="1:12" ht="23.4" customHeight="1">
      <c r="A6" s="724" t="s">
        <v>124</v>
      </c>
      <c r="B6" s="64">
        <v>9</v>
      </c>
      <c r="C6" s="65">
        <v>32</v>
      </c>
      <c r="D6" s="64">
        <v>9</v>
      </c>
      <c r="E6" s="65">
        <v>32</v>
      </c>
      <c r="F6" s="64">
        <v>9</v>
      </c>
      <c r="G6" s="65">
        <v>33</v>
      </c>
      <c r="H6" s="64">
        <v>9</v>
      </c>
      <c r="I6" s="65">
        <v>33</v>
      </c>
      <c r="J6" s="616">
        <v>9</v>
      </c>
      <c r="K6" s="617">
        <v>35</v>
      </c>
      <c r="L6" s="58"/>
    </row>
    <row r="7" spans="1:12" ht="23.4" customHeight="1">
      <c r="A7" s="724" t="s">
        <v>125</v>
      </c>
      <c r="B7" s="64">
        <v>126</v>
      </c>
      <c r="C7" s="65">
        <v>373</v>
      </c>
      <c r="D7" s="64">
        <v>130</v>
      </c>
      <c r="E7" s="65">
        <v>369</v>
      </c>
      <c r="F7" s="64">
        <v>129</v>
      </c>
      <c r="G7" s="65">
        <v>355</v>
      </c>
      <c r="H7" s="64">
        <v>124</v>
      </c>
      <c r="I7" s="65">
        <v>334</v>
      </c>
      <c r="J7" s="616">
        <v>122</v>
      </c>
      <c r="K7" s="617">
        <v>324</v>
      </c>
      <c r="L7" s="58"/>
    </row>
    <row r="8" spans="1:12" ht="23.4" customHeight="1">
      <c r="A8" s="724" t="s">
        <v>126</v>
      </c>
      <c r="B8" s="64">
        <v>160</v>
      </c>
      <c r="C8" s="65">
        <v>387</v>
      </c>
      <c r="D8" s="64">
        <v>160</v>
      </c>
      <c r="E8" s="65">
        <v>383</v>
      </c>
      <c r="F8" s="64">
        <v>157</v>
      </c>
      <c r="G8" s="65">
        <v>379</v>
      </c>
      <c r="H8" s="64">
        <v>159</v>
      </c>
      <c r="I8" s="65">
        <v>373</v>
      </c>
      <c r="J8" s="616">
        <v>159</v>
      </c>
      <c r="K8" s="617">
        <v>373</v>
      </c>
      <c r="L8" s="58"/>
    </row>
    <row r="9" spans="1:12" ht="23.4" customHeight="1">
      <c r="A9" s="724" t="s">
        <v>127</v>
      </c>
      <c r="B9" s="64">
        <v>20</v>
      </c>
      <c r="C9" s="65">
        <v>52</v>
      </c>
      <c r="D9" s="64">
        <v>21</v>
      </c>
      <c r="E9" s="65">
        <v>53</v>
      </c>
      <c r="F9" s="64">
        <v>19</v>
      </c>
      <c r="G9" s="65">
        <v>48</v>
      </c>
      <c r="H9" s="64">
        <v>19</v>
      </c>
      <c r="I9" s="65">
        <v>51</v>
      </c>
      <c r="J9" s="616">
        <v>18</v>
      </c>
      <c r="K9" s="617">
        <v>48</v>
      </c>
      <c r="L9" s="58"/>
    </row>
    <row r="10" spans="1:12" ht="23.4" customHeight="1">
      <c r="A10" s="724" t="s">
        <v>128</v>
      </c>
      <c r="B10" s="64">
        <v>116</v>
      </c>
      <c r="C10" s="65">
        <v>275</v>
      </c>
      <c r="D10" s="64">
        <v>118</v>
      </c>
      <c r="E10" s="65">
        <v>274</v>
      </c>
      <c r="F10" s="64">
        <v>116</v>
      </c>
      <c r="G10" s="65">
        <v>262</v>
      </c>
      <c r="H10" s="64">
        <v>109</v>
      </c>
      <c r="I10" s="65">
        <v>242</v>
      </c>
      <c r="J10" s="616">
        <v>105</v>
      </c>
      <c r="K10" s="617">
        <v>240</v>
      </c>
      <c r="L10" s="58"/>
    </row>
    <row r="11" spans="1:12" ht="23.4" customHeight="1">
      <c r="A11" s="724" t="s">
        <v>129</v>
      </c>
      <c r="B11" s="64">
        <v>1</v>
      </c>
      <c r="C11" s="65">
        <v>2</v>
      </c>
      <c r="D11" s="64">
        <v>1</v>
      </c>
      <c r="E11" s="65">
        <v>2</v>
      </c>
      <c r="F11" s="64">
        <v>1</v>
      </c>
      <c r="G11" s="65">
        <v>2</v>
      </c>
      <c r="H11" s="64">
        <v>1</v>
      </c>
      <c r="I11" s="65">
        <v>1</v>
      </c>
      <c r="J11" s="616">
        <v>1</v>
      </c>
      <c r="K11" s="617">
        <v>1</v>
      </c>
      <c r="L11" s="58"/>
    </row>
    <row r="12" spans="1:12" ht="23.4" customHeight="1">
      <c r="A12" s="724" t="s">
        <v>130</v>
      </c>
      <c r="B12" s="64">
        <v>96</v>
      </c>
      <c r="C12" s="65">
        <v>265</v>
      </c>
      <c r="D12" s="64">
        <v>88</v>
      </c>
      <c r="E12" s="65">
        <v>241</v>
      </c>
      <c r="F12" s="64">
        <v>86</v>
      </c>
      <c r="G12" s="65">
        <v>229</v>
      </c>
      <c r="H12" s="64">
        <v>87</v>
      </c>
      <c r="I12" s="65">
        <v>225</v>
      </c>
      <c r="J12" s="616">
        <v>84</v>
      </c>
      <c r="K12" s="617">
        <v>211</v>
      </c>
      <c r="L12" s="58"/>
    </row>
    <row r="13" spans="1:12" ht="23.4" customHeight="1">
      <c r="A13" s="724" t="s">
        <v>131</v>
      </c>
      <c r="B13" s="64">
        <v>54</v>
      </c>
      <c r="C13" s="65">
        <v>151</v>
      </c>
      <c r="D13" s="64">
        <v>52</v>
      </c>
      <c r="E13" s="65">
        <v>145</v>
      </c>
      <c r="F13" s="64">
        <v>51</v>
      </c>
      <c r="G13" s="65">
        <v>140</v>
      </c>
      <c r="H13" s="64">
        <v>51</v>
      </c>
      <c r="I13" s="65">
        <v>137</v>
      </c>
      <c r="J13" s="616">
        <v>51</v>
      </c>
      <c r="K13" s="617">
        <v>133</v>
      </c>
      <c r="L13" s="58"/>
    </row>
    <row r="14" spans="1:12" ht="23.4" customHeight="1">
      <c r="A14" s="724" t="s">
        <v>132</v>
      </c>
      <c r="B14" s="64">
        <v>68</v>
      </c>
      <c r="C14" s="65">
        <v>181</v>
      </c>
      <c r="D14" s="64">
        <v>64</v>
      </c>
      <c r="E14" s="65">
        <v>179</v>
      </c>
      <c r="F14" s="64">
        <v>62</v>
      </c>
      <c r="G14" s="65">
        <v>173</v>
      </c>
      <c r="H14" s="64">
        <v>61</v>
      </c>
      <c r="I14" s="65">
        <v>164</v>
      </c>
      <c r="J14" s="616">
        <v>61</v>
      </c>
      <c r="K14" s="617">
        <v>165</v>
      </c>
      <c r="L14" s="58"/>
    </row>
    <row r="15" spans="1:12" ht="23.4" customHeight="1">
      <c r="A15" s="724" t="s">
        <v>133</v>
      </c>
      <c r="B15" s="64">
        <v>95</v>
      </c>
      <c r="C15" s="65">
        <v>270</v>
      </c>
      <c r="D15" s="64">
        <v>95</v>
      </c>
      <c r="E15" s="65">
        <v>270</v>
      </c>
      <c r="F15" s="64">
        <v>91</v>
      </c>
      <c r="G15" s="65">
        <v>253</v>
      </c>
      <c r="H15" s="64">
        <v>89</v>
      </c>
      <c r="I15" s="65">
        <v>242</v>
      </c>
      <c r="J15" s="616">
        <v>88</v>
      </c>
      <c r="K15" s="617">
        <v>240</v>
      </c>
      <c r="L15" s="58"/>
    </row>
    <row r="16" spans="1:12" ht="23.4" customHeight="1">
      <c r="A16" s="724" t="s">
        <v>134</v>
      </c>
      <c r="B16" s="64">
        <v>175</v>
      </c>
      <c r="C16" s="65">
        <v>495</v>
      </c>
      <c r="D16" s="64">
        <v>171</v>
      </c>
      <c r="E16" s="65">
        <v>470</v>
      </c>
      <c r="F16" s="64">
        <v>170</v>
      </c>
      <c r="G16" s="65">
        <v>460</v>
      </c>
      <c r="H16" s="64">
        <v>165</v>
      </c>
      <c r="I16" s="65">
        <v>433</v>
      </c>
      <c r="J16" s="616">
        <v>169</v>
      </c>
      <c r="K16" s="617">
        <v>432</v>
      </c>
      <c r="L16" s="58"/>
    </row>
    <row r="17" spans="1:12" ht="23.4" customHeight="1">
      <c r="A17" s="724" t="s">
        <v>135</v>
      </c>
      <c r="B17" s="64">
        <v>107</v>
      </c>
      <c r="C17" s="65">
        <v>236</v>
      </c>
      <c r="D17" s="64">
        <v>108</v>
      </c>
      <c r="E17" s="65">
        <v>231</v>
      </c>
      <c r="F17" s="64">
        <v>102</v>
      </c>
      <c r="G17" s="65">
        <v>220</v>
      </c>
      <c r="H17" s="64">
        <v>98</v>
      </c>
      <c r="I17" s="65">
        <v>211</v>
      </c>
      <c r="J17" s="616">
        <v>98</v>
      </c>
      <c r="K17" s="617">
        <v>205</v>
      </c>
      <c r="L17" s="58"/>
    </row>
    <row r="18" spans="1:12" ht="23.4" customHeight="1">
      <c r="A18" s="47" t="s">
        <v>136</v>
      </c>
      <c r="B18" s="64">
        <v>15</v>
      </c>
      <c r="C18" s="65">
        <v>33</v>
      </c>
      <c r="D18" s="64">
        <v>15</v>
      </c>
      <c r="E18" s="65">
        <v>33</v>
      </c>
      <c r="F18" s="64">
        <v>14</v>
      </c>
      <c r="G18" s="65">
        <v>29</v>
      </c>
      <c r="H18" s="64">
        <v>13</v>
      </c>
      <c r="I18" s="65">
        <v>29</v>
      </c>
      <c r="J18" s="616">
        <v>12</v>
      </c>
      <c r="K18" s="617">
        <v>27</v>
      </c>
      <c r="L18" s="58"/>
    </row>
    <row r="19" spans="1:12" ht="23.4" customHeight="1">
      <c r="A19" s="47" t="s">
        <v>137</v>
      </c>
      <c r="B19" s="64">
        <v>76</v>
      </c>
      <c r="C19" s="65">
        <v>185</v>
      </c>
      <c r="D19" s="64">
        <v>77</v>
      </c>
      <c r="E19" s="65">
        <v>181</v>
      </c>
      <c r="F19" s="64">
        <v>76</v>
      </c>
      <c r="G19" s="65">
        <v>179</v>
      </c>
      <c r="H19" s="64">
        <v>73</v>
      </c>
      <c r="I19" s="65">
        <v>174</v>
      </c>
      <c r="J19" s="616">
        <v>73</v>
      </c>
      <c r="K19" s="617">
        <v>168</v>
      </c>
      <c r="L19" s="58"/>
    </row>
    <row r="20" spans="1:12" ht="23.4" customHeight="1">
      <c r="A20" s="724" t="s">
        <v>138</v>
      </c>
      <c r="B20" s="64">
        <v>494</v>
      </c>
      <c r="C20" s="845">
        <v>1012</v>
      </c>
      <c r="D20" s="64">
        <v>506</v>
      </c>
      <c r="E20" s="845">
        <v>1002</v>
      </c>
      <c r="F20" s="64">
        <v>488</v>
      </c>
      <c r="G20" s="845">
        <v>962</v>
      </c>
      <c r="H20" s="64">
        <v>466</v>
      </c>
      <c r="I20" s="65">
        <v>926</v>
      </c>
      <c r="J20" s="616">
        <v>465</v>
      </c>
      <c r="K20" s="617">
        <v>912</v>
      </c>
      <c r="L20" s="58"/>
    </row>
    <row r="21" spans="1:12" ht="23.4" customHeight="1">
      <c r="A21" s="724" t="s">
        <v>139</v>
      </c>
      <c r="B21" s="64">
        <v>26</v>
      </c>
      <c r="C21" s="65">
        <v>65</v>
      </c>
      <c r="D21" s="64">
        <v>28</v>
      </c>
      <c r="E21" s="65">
        <v>63</v>
      </c>
      <c r="F21" s="64">
        <v>25</v>
      </c>
      <c r="G21" s="65">
        <v>58</v>
      </c>
      <c r="H21" s="64">
        <v>24</v>
      </c>
      <c r="I21" s="65">
        <v>56</v>
      </c>
      <c r="J21" s="616">
        <v>23</v>
      </c>
      <c r="K21" s="617">
        <v>55</v>
      </c>
      <c r="L21" s="58"/>
    </row>
    <row r="22" spans="1:12" ht="23.4" customHeight="1">
      <c r="A22" s="724" t="s">
        <v>140</v>
      </c>
      <c r="B22" s="64">
        <v>25</v>
      </c>
      <c r="C22" s="65">
        <v>43</v>
      </c>
      <c r="D22" s="64">
        <v>27</v>
      </c>
      <c r="E22" s="65">
        <v>45</v>
      </c>
      <c r="F22" s="64">
        <v>29</v>
      </c>
      <c r="G22" s="65">
        <v>45</v>
      </c>
      <c r="H22" s="64">
        <v>31</v>
      </c>
      <c r="I22" s="65">
        <v>46</v>
      </c>
      <c r="J22" s="616">
        <v>36</v>
      </c>
      <c r="K22" s="617">
        <v>51</v>
      </c>
      <c r="L22" s="58"/>
    </row>
    <row r="23" spans="1:12" ht="23.4" customHeight="1">
      <c r="A23" s="724" t="s">
        <v>141</v>
      </c>
      <c r="B23" s="64">
        <v>85</v>
      </c>
      <c r="C23" s="65">
        <v>188</v>
      </c>
      <c r="D23" s="64">
        <v>82</v>
      </c>
      <c r="E23" s="65">
        <v>176</v>
      </c>
      <c r="F23" s="64">
        <v>78</v>
      </c>
      <c r="G23" s="65">
        <v>169</v>
      </c>
      <c r="H23" s="64">
        <v>77</v>
      </c>
      <c r="I23" s="65">
        <v>167</v>
      </c>
      <c r="J23" s="616">
        <v>76</v>
      </c>
      <c r="K23" s="617">
        <v>161</v>
      </c>
      <c r="L23" s="58"/>
    </row>
    <row r="24" spans="1:12" ht="23.4" customHeight="1">
      <c r="A24" s="724" t="s">
        <v>142</v>
      </c>
      <c r="B24" s="64">
        <v>17</v>
      </c>
      <c r="C24" s="65">
        <v>39</v>
      </c>
      <c r="D24" s="64">
        <v>17</v>
      </c>
      <c r="E24" s="65">
        <v>38</v>
      </c>
      <c r="F24" s="64">
        <v>17</v>
      </c>
      <c r="G24" s="65">
        <v>38</v>
      </c>
      <c r="H24" s="64">
        <v>17</v>
      </c>
      <c r="I24" s="65">
        <v>35</v>
      </c>
      <c r="J24" s="616">
        <v>16</v>
      </c>
      <c r="K24" s="617">
        <v>33</v>
      </c>
      <c r="L24" s="58"/>
    </row>
    <row r="25" spans="1:12" ht="23.4" customHeight="1">
      <c r="A25" s="724" t="s">
        <v>143</v>
      </c>
      <c r="B25" s="64">
        <v>34</v>
      </c>
      <c r="C25" s="65">
        <v>73</v>
      </c>
      <c r="D25" s="64">
        <v>35</v>
      </c>
      <c r="E25" s="65">
        <v>74</v>
      </c>
      <c r="F25" s="64">
        <v>36</v>
      </c>
      <c r="G25" s="65">
        <v>75</v>
      </c>
      <c r="H25" s="64">
        <v>34</v>
      </c>
      <c r="I25" s="65">
        <v>67</v>
      </c>
      <c r="J25" s="616">
        <v>32</v>
      </c>
      <c r="K25" s="617">
        <v>62</v>
      </c>
      <c r="L25" s="58"/>
    </row>
    <row r="26" spans="1:12" ht="23.4" customHeight="1">
      <c r="A26" s="724" t="s">
        <v>144</v>
      </c>
      <c r="B26" s="64">
        <v>40</v>
      </c>
      <c r="C26" s="65">
        <v>91</v>
      </c>
      <c r="D26" s="64">
        <v>42</v>
      </c>
      <c r="E26" s="65">
        <v>95</v>
      </c>
      <c r="F26" s="67">
        <v>40</v>
      </c>
      <c r="G26" s="68">
        <v>90</v>
      </c>
      <c r="H26" s="64">
        <v>43</v>
      </c>
      <c r="I26" s="65">
        <v>101</v>
      </c>
      <c r="J26" s="616">
        <v>42</v>
      </c>
      <c r="K26" s="617">
        <v>101</v>
      </c>
      <c r="L26" s="58"/>
    </row>
    <row r="27" spans="1:12" ht="23.4" customHeight="1">
      <c r="A27" s="724" t="s">
        <v>145</v>
      </c>
      <c r="B27" s="64">
        <v>10</v>
      </c>
      <c r="C27" s="65">
        <v>30</v>
      </c>
      <c r="D27" s="64">
        <v>10</v>
      </c>
      <c r="E27" s="65">
        <v>29</v>
      </c>
      <c r="F27" s="67">
        <v>10</v>
      </c>
      <c r="G27" s="68">
        <v>27</v>
      </c>
      <c r="H27" s="64">
        <v>10</v>
      </c>
      <c r="I27" s="65">
        <v>27</v>
      </c>
      <c r="J27" s="616">
        <v>10</v>
      </c>
      <c r="K27" s="617">
        <v>26</v>
      </c>
      <c r="L27" s="58"/>
    </row>
    <row r="28" spans="1:12" ht="23.4" customHeight="1">
      <c r="A28" s="724" t="s">
        <v>146</v>
      </c>
      <c r="B28" s="64">
        <v>76</v>
      </c>
      <c r="C28" s="65">
        <v>140</v>
      </c>
      <c r="D28" s="64">
        <v>70</v>
      </c>
      <c r="E28" s="65">
        <v>130</v>
      </c>
      <c r="F28" s="67">
        <v>68</v>
      </c>
      <c r="G28" s="68">
        <v>127</v>
      </c>
      <c r="H28" s="64">
        <v>64</v>
      </c>
      <c r="I28" s="65">
        <v>113</v>
      </c>
      <c r="J28" s="616">
        <v>64</v>
      </c>
      <c r="K28" s="617">
        <v>111</v>
      </c>
      <c r="L28" s="58"/>
    </row>
    <row r="29" spans="1:12" ht="23.4" customHeight="1">
      <c r="A29" s="47" t="s">
        <v>147</v>
      </c>
      <c r="B29" s="64">
        <v>55</v>
      </c>
      <c r="C29" s="65">
        <v>137</v>
      </c>
      <c r="D29" s="64">
        <v>52</v>
      </c>
      <c r="E29" s="65">
        <v>125</v>
      </c>
      <c r="F29" s="69">
        <v>57</v>
      </c>
      <c r="G29" s="70">
        <v>133</v>
      </c>
      <c r="H29" s="64">
        <v>56</v>
      </c>
      <c r="I29" s="65">
        <v>127</v>
      </c>
      <c r="J29" s="616">
        <v>55</v>
      </c>
      <c r="K29" s="617">
        <v>121</v>
      </c>
      <c r="L29" s="58"/>
    </row>
    <row r="30" spans="1:12" ht="23.4" customHeight="1">
      <c r="A30" s="47" t="s">
        <v>148</v>
      </c>
      <c r="B30" s="64">
        <v>114</v>
      </c>
      <c r="C30" s="65">
        <v>257</v>
      </c>
      <c r="D30" s="64">
        <v>121</v>
      </c>
      <c r="E30" s="65">
        <v>261</v>
      </c>
      <c r="F30" s="67">
        <v>118</v>
      </c>
      <c r="G30" s="68">
        <v>251</v>
      </c>
      <c r="H30" s="64">
        <v>120</v>
      </c>
      <c r="I30" s="65">
        <v>241</v>
      </c>
      <c r="J30" s="616">
        <v>110</v>
      </c>
      <c r="K30" s="617">
        <v>230</v>
      </c>
      <c r="L30" s="58"/>
    </row>
    <row r="31" spans="1:12" ht="23.4" customHeight="1">
      <c r="A31" s="724" t="s">
        <v>149</v>
      </c>
      <c r="B31" s="64">
        <v>181</v>
      </c>
      <c r="C31" s="65">
        <v>398</v>
      </c>
      <c r="D31" s="64">
        <v>179</v>
      </c>
      <c r="E31" s="65">
        <v>370</v>
      </c>
      <c r="F31" s="71">
        <v>178</v>
      </c>
      <c r="G31" s="68">
        <v>359</v>
      </c>
      <c r="H31" s="64">
        <v>181</v>
      </c>
      <c r="I31" s="65">
        <v>353</v>
      </c>
      <c r="J31" s="616">
        <v>174</v>
      </c>
      <c r="K31" s="617">
        <v>338</v>
      </c>
      <c r="L31" s="58"/>
    </row>
    <row r="32" spans="1:12" ht="23.4" customHeight="1">
      <c r="A32" s="724" t="s">
        <v>150</v>
      </c>
      <c r="B32" s="64">
        <v>41</v>
      </c>
      <c r="C32" s="65">
        <v>87</v>
      </c>
      <c r="D32" s="64">
        <v>41</v>
      </c>
      <c r="E32" s="65">
        <v>84</v>
      </c>
      <c r="F32" s="72">
        <v>39</v>
      </c>
      <c r="G32" s="743">
        <v>81</v>
      </c>
      <c r="H32" s="64">
        <v>39</v>
      </c>
      <c r="I32" s="65">
        <v>78</v>
      </c>
      <c r="J32" s="616">
        <v>38</v>
      </c>
      <c r="K32" s="617">
        <v>76</v>
      </c>
      <c r="L32" s="58"/>
    </row>
    <row r="33" spans="1:12" ht="23.4" customHeight="1">
      <c r="A33" s="724" t="s">
        <v>151</v>
      </c>
      <c r="B33" s="64">
        <v>13</v>
      </c>
      <c r="C33" s="65">
        <v>35</v>
      </c>
      <c r="D33" s="64">
        <v>13</v>
      </c>
      <c r="E33" s="65">
        <v>35</v>
      </c>
      <c r="F33" s="72">
        <v>13</v>
      </c>
      <c r="G33" s="743">
        <v>34</v>
      </c>
      <c r="H33" s="64">
        <v>13</v>
      </c>
      <c r="I33" s="65">
        <v>34</v>
      </c>
      <c r="J33" s="616">
        <v>13</v>
      </c>
      <c r="K33" s="617">
        <v>33</v>
      </c>
      <c r="L33" s="58"/>
    </row>
    <row r="34" spans="1:12" ht="23.4" customHeight="1">
      <c r="A34" s="724" t="s">
        <v>152</v>
      </c>
      <c r="B34" s="64">
        <v>84</v>
      </c>
      <c r="C34" s="65">
        <v>152</v>
      </c>
      <c r="D34" s="64">
        <v>79</v>
      </c>
      <c r="E34" s="65">
        <v>140</v>
      </c>
      <c r="F34" s="72">
        <v>88</v>
      </c>
      <c r="G34" s="743">
        <v>148</v>
      </c>
      <c r="H34" s="64">
        <v>81</v>
      </c>
      <c r="I34" s="65">
        <v>138</v>
      </c>
      <c r="J34" s="616">
        <v>79</v>
      </c>
      <c r="K34" s="617">
        <v>133</v>
      </c>
      <c r="L34" s="58"/>
    </row>
    <row r="35" spans="1:12" ht="23.4" customHeight="1">
      <c r="A35" s="724" t="s">
        <v>153</v>
      </c>
      <c r="B35" s="64">
        <v>11</v>
      </c>
      <c r="C35" s="65">
        <v>31</v>
      </c>
      <c r="D35" s="64">
        <v>11</v>
      </c>
      <c r="E35" s="65">
        <v>31</v>
      </c>
      <c r="F35" s="72">
        <v>11</v>
      </c>
      <c r="G35" s="743">
        <v>31</v>
      </c>
      <c r="H35" s="64">
        <v>11</v>
      </c>
      <c r="I35" s="65">
        <v>28</v>
      </c>
      <c r="J35" s="616">
        <v>11</v>
      </c>
      <c r="K35" s="617">
        <v>28</v>
      </c>
      <c r="L35" s="58"/>
    </row>
    <row r="36" spans="1:12" ht="23.4" customHeight="1">
      <c r="A36" s="724" t="s">
        <v>154</v>
      </c>
      <c r="B36" s="64">
        <v>83</v>
      </c>
      <c r="C36" s="65">
        <v>178</v>
      </c>
      <c r="D36" s="64">
        <v>90</v>
      </c>
      <c r="E36" s="65">
        <v>189</v>
      </c>
      <c r="F36" s="72">
        <v>87</v>
      </c>
      <c r="G36" s="743">
        <v>181</v>
      </c>
      <c r="H36" s="64">
        <v>81</v>
      </c>
      <c r="I36" s="65">
        <v>172</v>
      </c>
      <c r="J36" s="616">
        <v>78</v>
      </c>
      <c r="K36" s="617">
        <v>167</v>
      </c>
      <c r="L36" s="58"/>
    </row>
    <row r="37" spans="1:12" ht="23.4" customHeight="1">
      <c r="A37" s="724" t="s">
        <v>155</v>
      </c>
      <c r="B37" s="64">
        <v>58</v>
      </c>
      <c r="C37" s="65">
        <v>127</v>
      </c>
      <c r="D37" s="64">
        <v>58</v>
      </c>
      <c r="E37" s="65">
        <v>123</v>
      </c>
      <c r="F37" s="72">
        <v>57</v>
      </c>
      <c r="G37" s="743">
        <v>118</v>
      </c>
      <c r="H37" s="64">
        <v>56</v>
      </c>
      <c r="I37" s="65">
        <v>116</v>
      </c>
      <c r="J37" s="616">
        <v>57</v>
      </c>
      <c r="K37" s="617">
        <v>116</v>
      </c>
      <c r="L37" s="58"/>
    </row>
    <row r="38" spans="1:12" ht="23.4" customHeight="1">
      <c r="A38" s="724" t="s">
        <v>156</v>
      </c>
      <c r="B38" s="64">
        <v>21</v>
      </c>
      <c r="C38" s="65">
        <v>41</v>
      </c>
      <c r="D38" s="64">
        <v>20</v>
      </c>
      <c r="E38" s="65">
        <v>40</v>
      </c>
      <c r="F38" s="72">
        <v>20</v>
      </c>
      <c r="G38" s="743">
        <v>38</v>
      </c>
      <c r="H38" s="64">
        <v>19</v>
      </c>
      <c r="I38" s="65">
        <v>35</v>
      </c>
      <c r="J38" s="616">
        <v>19</v>
      </c>
      <c r="K38" s="617">
        <v>34</v>
      </c>
      <c r="L38" s="58"/>
    </row>
    <row r="39" spans="1:12" ht="23.4" customHeight="1" thickBot="1">
      <c r="A39" s="73" t="s">
        <v>157</v>
      </c>
      <c r="B39" s="74">
        <v>9</v>
      </c>
      <c r="C39" s="75">
        <v>15</v>
      </c>
      <c r="D39" s="74">
        <v>8</v>
      </c>
      <c r="E39" s="75">
        <v>14</v>
      </c>
      <c r="F39" s="76">
        <v>8</v>
      </c>
      <c r="G39" s="77">
        <v>14</v>
      </c>
      <c r="H39" s="74">
        <v>8</v>
      </c>
      <c r="I39" s="75">
        <v>14</v>
      </c>
      <c r="J39" s="618">
        <v>8</v>
      </c>
      <c r="K39" s="619">
        <v>14</v>
      </c>
      <c r="L39" s="58"/>
    </row>
    <row r="40" spans="1:12" ht="23.4" customHeight="1" thickBot="1">
      <c r="A40" s="78" t="s">
        <v>158</v>
      </c>
      <c r="B40" s="79">
        <f t="shared" ref="B40:K40" si="0">SUM(B4:B39)</f>
        <v>2875</v>
      </c>
      <c r="C40" s="80">
        <f t="shared" si="0"/>
        <v>6789</v>
      </c>
      <c r="D40" s="79">
        <f t="shared" si="0"/>
        <v>2881</v>
      </c>
      <c r="E40" s="80">
        <f t="shared" si="0"/>
        <v>6644</v>
      </c>
      <c r="F40" s="79">
        <f t="shared" si="0"/>
        <v>2826</v>
      </c>
      <c r="G40" s="80">
        <f t="shared" si="0"/>
        <v>6412</v>
      </c>
      <c r="H40" s="79">
        <f t="shared" si="0"/>
        <v>2764</v>
      </c>
      <c r="I40" s="80">
        <f t="shared" si="0"/>
        <v>6172</v>
      </c>
      <c r="J40" s="81">
        <f t="shared" si="0"/>
        <v>2726</v>
      </c>
      <c r="K40" s="80">
        <f t="shared" si="0"/>
        <v>6030</v>
      </c>
      <c r="L40" s="58"/>
    </row>
    <row r="41" spans="1:12" ht="23.4" customHeight="1">
      <c r="A41" s="249"/>
      <c r="B41" s="249"/>
      <c r="C41" s="249"/>
      <c r="D41" s="249"/>
      <c r="E41" s="249"/>
      <c r="F41" s="249"/>
      <c r="G41" s="249"/>
      <c r="H41" s="249"/>
      <c r="I41" s="249"/>
      <c r="J41" s="249"/>
      <c r="K41" s="249"/>
    </row>
  </sheetData>
  <mergeCells count="7">
    <mergeCell ref="J1:K1"/>
    <mergeCell ref="A2:A3"/>
    <mergeCell ref="B2:C2"/>
    <mergeCell ref="D2:E2"/>
    <mergeCell ref="F2:G2"/>
    <mergeCell ref="H2:I2"/>
    <mergeCell ref="J2:K2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1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8D7DB-7C63-414A-B949-A2B185444CA5}">
  <sheetPr codeName="Sheet5"/>
  <dimension ref="A1:P45"/>
  <sheetViews>
    <sheetView view="pageLayout" zoomScale="55" zoomScaleNormal="100" zoomScalePageLayoutView="55" workbookViewId="0">
      <selection activeCell="E45" sqref="E45"/>
    </sheetView>
  </sheetViews>
  <sheetFormatPr defaultRowHeight="18"/>
  <cols>
    <col min="1" max="1" width="10.8984375" customWidth="1"/>
    <col min="2" max="16" width="7.19921875" customWidth="1"/>
  </cols>
  <sheetData>
    <row r="1" spans="1:16" ht="30.6" customHeight="1" thickBot="1">
      <c r="A1" s="20" t="s">
        <v>1300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107" t="s">
        <v>113</v>
      </c>
      <c r="P1" s="1107"/>
    </row>
    <row r="2" spans="1:16" ht="30.6" customHeight="1">
      <c r="A2" s="1108"/>
      <c r="B2" s="1054" t="s">
        <v>38</v>
      </c>
      <c r="C2" s="1056"/>
      <c r="D2" s="1057"/>
      <c r="E2" s="1054" t="s">
        <v>56</v>
      </c>
      <c r="F2" s="1056"/>
      <c r="G2" s="1057"/>
      <c r="H2" s="1054" t="s">
        <v>57</v>
      </c>
      <c r="I2" s="1056"/>
      <c r="J2" s="1057"/>
      <c r="K2" s="1054" t="s">
        <v>58</v>
      </c>
      <c r="L2" s="1056"/>
      <c r="M2" s="1057"/>
      <c r="N2" s="1105" t="s">
        <v>59</v>
      </c>
      <c r="O2" s="1110"/>
      <c r="P2" s="1106"/>
    </row>
    <row r="3" spans="1:16" ht="30.6" customHeight="1" thickBot="1">
      <c r="A3" s="1109"/>
      <c r="B3" s="59" t="s">
        <v>159</v>
      </c>
      <c r="C3" s="82" t="s">
        <v>160</v>
      </c>
      <c r="D3" s="60" t="s">
        <v>161</v>
      </c>
      <c r="E3" s="59" t="s">
        <v>159</v>
      </c>
      <c r="F3" s="82" t="s">
        <v>160</v>
      </c>
      <c r="G3" s="60" t="s">
        <v>161</v>
      </c>
      <c r="H3" s="59" t="s">
        <v>159</v>
      </c>
      <c r="I3" s="82" t="s">
        <v>160</v>
      </c>
      <c r="J3" s="60" t="s">
        <v>161</v>
      </c>
      <c r="K3" s="59" t="s">
        <v>159</v>
      </c>
      <c r="L3" s="82" t="s">
        <v>160</v>
      </c>
      <c r="M3" s="60" t="s">
        <v>161</v>
      </c>
      <c r="N3" s="612" t="s">
        <v>159</v>
      </c>
      <c r="O3" s="620" t="s">
        <v>160</v>
      </c>
      <c r="P3" s="613" t="s">
        <v>161</v>
      </c>
    </row>
    <row r="4" spans="1:16" ht="30.6" customHeight="1" thickTop="1" thickBot="1">
      <c r="A4" s="83" t="s">
        <v>159</v>
      </c>
      <c r="B4" s="84">
        <f t="shared" ref="B4:M4" si="0">SUM(B8,B19,B27)</f>
        <v>6789</v>
      </c>
      <c r="C4" s="85">
        <f t="shared" si="0"/>
        <v>3303</v>
      </c>
      <c r="D4" s="86">
        <f t="shared" si="0"/>
        <v>3486</v>
      </c>
      <c r="E4" s="84">
        <f t="shared" si="0"/>
        <v>6758</v>
      </c>
      <c r="F4" s="85">
        <f t="shared" si="0"/>
        <v>3238</v>
      </c>
      <c r="G4" s="86">
        <f t="shared" si="0"/>
        <v>3520</v>
      </c>
      <c r="H4" s="84">
        <f t="shared" si="0"/>
        <v>6362</v>
      </c>
      <c r="I4" s="85">
        <f t="shared" si="0"/>
        <v>3142</v>
      </c>
      <c r="J4" s="86">
        <f t="shared" si="0"/>
        <v>3270</v>
      </c>
      <c r="K4" s="84">
        <f>SUM(K8,K19,K27)</f>
        <v>6172</v>
      </c>
      <c r="L4" s="85">
        <f>SUM(L8,L19,L27)</f>
        <v>3023</v>
      </c>
      <c r="M4" s="86">
        <f t="shared" si="0"/>
        <v>3149</v>
      </c>
      <c r="N4" s="621">
        <f>SUM(N8,N19,N27)</f>
        <v>6030</v>
      </c>
      <c r="O4" s="85">
        <f>SUM(O8,O19,O27)</f>
        <v>2947</v>
      </c>
      <c r="P4" s="86">
        <f>SUM(P8,P19,P27)</f>
        <v>3083</v>
      </c>
    </row>
    <row r="5" spans="1:16" ht="30.6" customHeight="1">
      <c r="A5" s="61" t="s">
        <v>162</v>
      </c>
      <c r="B5" s="87">
        <v>103</v>
      </c>
      <c r="C5" s="716">
        <v>54</v>
      </c>
      <c r="D5" s="717">
        <v>49</v>
      </c>
      <c r="E5" s="87">
        <v>90</v>
      </c>
      <c r="F5" s="716">
        <v>49</v>
      </c>
      <c r="G5" s="717">
        <v>41</v>
      </c>
      <c r="H5" s="89">
        <v>85</v>
      </c>
      <c r="I5" s="716">
        <v>48</v>
      </c>
      <c r="J5" s="717">
        <v>37</v>
      </c>
      <c r="K5" s="89">
        <v>73</v>
      </c>
      <c r="L5" s="716">
        <v>37</v>
      </c>
      <c r="M5" s="717">
        <v>36</v>
      </c>
      <c r="N5" s="622">
        <v>80</v>
      </c>
      <c r="O5" s="716">
        <v>40</v>
      </c>
      <c r="P5" s="717">
        <v>40</v>
      </c>
    </row>
    <row r="6" spans="1:16" ht="30.6" customHeight="1">
      <c r="A6" s="678" t="s">
        <v>163</v>
      </c>
      <c r="B6" s="64">
        <v>154</v>
      </c>
      <c r="C6" s="701">
        <v>76</v>
      </c>
      <c r="D6" s="65">
        <v>78</v>
      </c>
      <c r="E6" s="64">
        <v>157</v>
      </c>
      <c r="F6" s="701">
        <v>72</v>
      </c>
      <c r="G6" s="65">
        <v>85</v>
      </c>
      <c r="H6" s="715">
        <v>95</v>
      </c>
      <c r="I6" s="701">
        <v>64</v>
      </c>
      <c r="J6" s="65">
        <v>81</v>
      </c>
      <c r="K6" s="715">
        <v>128</v>
      </c>
      <c r="L6" s="701">
        <v>57</v>
      </c>
      <c r="M6" s="65">
        <v>71</v>
      </c>
      <c r="N6" s="714">
        <v>114</v>
      </c>
      <c r="O6" s="623">
        <v>53</v>
      </c>
      <c r="P6" s="617">
        <v>61</v>
      </c>
    </row>
    <row r="7" spans="1:16" ht="30.6" customHeight="1" thickBot="1">
      <c r="A7" s="73" t="s">
        <v>164</v>
      </c>
      <c r="B7" s="90">
        <v>162</v>
      </c>
      <c r="C7" s="688">
        <v>84</v>
      </c>
      <c r="D7" s="75">
        <v>78</v>
      </c>
      <c r="E7" s="74">
        <v>161</v>
      </c>
      <c r="F7" s="688">
        <v>85</v>
      </c>
      <c r="G7" s="75">
        <v>76</v>
      </c>
      <c r="H7" s="91">
        <v>161</v>
      </c>
      <c r="I7" s="688">
        <v>82</v>
      </c>
      <c r="J7" s="75">
        <v>79</v>
      </c>
      <c r="K7" s="91">
        <v>171</v>
      </c>
      <c r="L7" s="688">
        <v>89</v>
      </c>
      <c r="M7" s="75">
        <v>82</v>
      </c>
      <c r="N7" s="624">
        <v>165</v>
      </c>
      <c r="O7" s="625">
        <v>84</v>
      </c>
      <c r="P7" s="619">
        <v>81</v>
      </c>
    </row>
    <row r="8" spans="1:16" ht="30.6" customHeight="1" thickBot="1">
      <c r="A8" s="78" t="s">
        <v>165</v>
      </c>
      <c r="B8" s="92">
        <f>SUM(B5:B7)</f>
        <v>419</v>
      </c>
      <c r="C8" s="92">
        <f>SUM(C5:C7)</f>
        <v>214</v>
      </c>
      <c r="D8" s="93">
        <f>SUM(D5:D7)</f>
        <v>205</v>
      </c>
      <c r="E8" s="94">
        <f>SUM(E5:E7)</f>
        <v>408</v>
      </c>
      <c r="F8" s="92">
        <f>SUM(F5:F7)</f>
        <v>206</v>
      </c>
      <c r="G8" s="93">
        <f t="shared" ref="G8:M8" si="1">SUM(G5:G7)</f>
        <v>202</v>
      </c>
      <c r="H8" s="95">
        <f t="shared" si="1"/>
        <v>341</v>
      </c>
      <c r="I8" s="92">
        <f t="shared" si="1"/>
        <v>194</v>
      </c>
      <c r="J8" s="93">
        <f t="shared" si="1"/>
        <v>197</v>
      </c>
      <c r="K8" s="95">
        <f t="shared" si="1"/>
        <v>372</v>
      </c>
      <c r="L8" s="92">
        <f t="shared" si="1"/>
        <v>183</v>
      </c>
      <c r="M8" s="93">
        <f t="shared" si="1"/>
        <v>189</v>
      </c>
      <c r="N8" s="626">
        <f>SUM(N5:N7)</f>
        <v>359</v>
      </c>
      <c r="O8" s="627">
        <f>SUM(O5:O7)</f>
        <v>177</v>
      </c>
      <c r="P8" s="628">
        <f>SUM(P5:P7)</f>
        <v>182</v>
      </c>
    </row>
    <row r="9" spans="1:16" ht="30.6" customHeight="1">
      <c r="A9" s="61" t="s">
        <v>166</v>
      </c>
      <c r="B9" s="62">
        <v>232</v>
      </c>
      <c r="C9" s="96">
        <v>132</v>
      </c>
      <c r="D9" s="63">
        <v>100</v>
      </c>
      <c r="E9" s="62">
        <v>221</v>
      </c>
      <c r="F9" s="96">
        <v>127</v>
      </c>
      <c r="G9" s="63">
        <v>94</v>
      </c>
      <c r="H9" s="89">
        <v>197</v>
      </c>
      <c r="I9" s="96">
        <v>118</v>
      </c>
      <c r="J9" s="63">
        <v>79</v>
      </c>
      <c r="K9" s="89">
        <v>168</v>
      </c>
      <c r="L9" s="96">
        <v>102</v>
      </c>
      <c r="M9" s="63">
        <v>66</v>
      </c>
      <c r="N9" s="622">
        <v>163</v>
      </c>
      <c r="O9" s="629">
        <v>89</v>
      </c>
      <c r="P9" s="615">
        <v>74</v>
      </c>
    </row>
    <row r="10" spans="1:16" ht="30.6" customHeight="1">
      <c r="A10" s="678" t="s">
        <v>167</v>
      </c>
      <c r="B10" s="64">
        <v>214</v>
      </c>
      <c r="C10" s="701">
        <v>109</v>
      </c>
      <c r="D10" s="65">
        <v>105</v>
      </c>
      <c r="E10" s="64">
        <v>203</v>
      </c>
      <c r="F10" s="701">
        <v>116</v>
      </c>
      <c r="G10" s="65">
        <v>87</v>
      </c>
      <c r="H10" s="715">
        <v>190</v>
      </c>
      <c r="I10" s="701">
        <v>107</v>
      </c>
      <c r="J10" s="65">
        <v>83</v>
      </c>
      <c r="K10" s="715">
        <v>175</v>
      </c>
      <c r="L10" s="701">
        <v>97</v>
      </c>
      <c r="M10" s="65">
        <v>78</v>
      </c>
      <c r="N10" s="714">
        <v>159</v>
      </c>
      <c r="O10" s="623">
        <v>88</v>
      </c>
      <c r="P10" s="617">
        <v>71</v>
      </c>
    </row>
    <row r="11" spans="1:16" ht="30.6" customHeight="1">
      <c r="A11" s="678" t="s">
        <v>168</v>
      </c>
      <c r="B11" s="64">
        <v>212</v>
      </c>
      <c r="C11" s="701">
        <v>121</v>
      </c>
      <c r="D11" s="65">
        <v>91</v>
      </c>
      <c r="E11" s="64">
        <v>200</v>
      </c>
      <c r="F11" s="701">
        <v>118</v>
      </c>
      <c r="G11" s="65">
        <v>82</v>
      </c>
      <c r="H11" s="715">
        <v>176</v>
      </c>
      <c r="I11" s="701">
        <v>98</v>
      </c>
      <c r="J11" s="65">
        <v>78</v>
      </c>
      <c r="K11" s="715">
        <v>166</v>
      </c>
      <c r="L11" s="701">
        <v>88</v>
      </c>
      <c r="M11" s="65">
        <v>78</v>
      </c>
      <c r="N11" s="714">
        <v>164</v>
      </c>
      <c r="O11" s="623">
        <v>93</v>
      </c>
      <c r="P11" s="617">
        <v>71</v>
      </c>
    </row>
    <row r="12" spans="1:16" ht="30.6" customHeight="1">
      <c r="A12" s="678" t="s">
        <v>169</v>
      </c>
      <c r="B12" s="64">
        <v>228</v>
      </c>
      <c r="C12" s="701">
        <v>116</v>
      </c>
      <c r="D12" s="65">
        <v>112</v>
      </c>
      <c r="E12" s="64">
        <v>228</v>
      </c>
      <c r="F12" s="701">
        <v>119</v>
      </c>
      <c r="G12" s="65">
        <v>109</v>
      </c>
      <c r="H12" s="715">
        <v>216</v>
      </c>
      <c r="I12" s="701">
        <v>113</v>
      </c>
      <c r="J12" s="65">
        <v>103</v>
      </c>
      <c r="K12" s="715">
        <v>201</v>
      </c>
      <c r="L12" s="701">
        <v>114</v>
      </c>
      <c r="M12" s="65">
        <v>87</v>
      </c>
      <c r="N12" s="714">
        <v>185</v>
      </c>
      <c r="O12" s="623">
        <v>105</v>
      </c>
      <c r="P12" s="617">
        <v>80</v>
      </c>
    </row>
    <row r="13" spans="1:16" ht="30.6" customHeight="1">
      <c r="A13" s="678" t="s">
        <v>170</v>
      </c>
      <c r="B13" s="64">
        <v>221</v>
      </c>
      <c r="C13" s="701">
        <v>107</v>
      </c>
      <c r="D13" s="65">
        <v>114</v>
      </c>
      <c r="E13" s="64">
        <v>209</v>
      </c>
      <c r="F13" s="701">
        <v>106</v>
      </c>
      <c r="G13" s="65">
        <v>103</v>
      </c>
      <c r="H13" s="715">
        <v>220</v>
      </c>
      <c r="I13" s="701">
        <v>111</v>
      </c>
      <c r="J13" s="65">
        <v>109</v>
      </c>
      <c r="K13" s="715">
        <v>215</v>
      </c>
      <c r="L13" s="701">
        <v>117</v>
      </c>
      <c r="M13" s="65">
        <v>98</v>
      </c>
      <c r="N13" s="714">
        <v>230</v>
      </c>
      <c r="O13" s="623">
        <v>124</v>
      </c>
      <c r="P13" s="617">
        <v>106</v>
      </c>
    </row>
    <row r="14" spans="1:16" ht="30.6" customHeight="1">
      <c r="A14" s="678" t="s">
        <v>171</v>
      </c>
      <c r="B14" s="64">
        <v>263</v>
      </c>
      <c r="C14" s="701">
        <v>160</v>
      </c>
      <c r="D14" s="65">
        <v>103</v>
      </c>
      <c r="E14" s="64">
        <v>255</v>
      </c>
      <c r="F14" s="701">
        <v>147</v>
      </c>
      <c r="G14" s="65">
        <v>108</v>
      </c>
      <c r="H14" s="715">
        <v>243</v>
      </c>
      <c r="I14" s="701">
        <v>147</v>
      </c>
      <c r="J14" s="65">
        <v>96</v>
      </c>
      <c r="K14" s="715">
        <v>218</v>
      </c>
      <c r="L14" s="701">
        <v>126</v>
      </c>
      <c r="M14" s="65">
        <v>92</v>
      </c>
      <c r="N14" s="714">
        <v>216</v>
      </c>
      <c r="O14" s="623">
        <v>117</v>
      </c>
      <c r="P14" s="617">
        <v>99</v>
      </c>
    </row>
    <row r="15" spans="1:16" ht="30.6" customHeight="1">
      <c r="A15" s="678" t="s">
        <v>172</v>
      </c>
      <c r="B15" s="64">
        <v>282</v>
      </c>
      <c r="C15" s="701">
        <v>148</v>
      </c>
      <c r="D15" s="65">
        <v>134</v>
      </c>
      <c r="E15" s="64">
        <v>432</v>
      </c>
      <c r="F15" s="701">
        <v>150</v>
      </c>
      <c r="G15" s="65">
        <v>282</v>
      </c>
      <c r="H15" s="715">
        <v>273</v>
      </c>
      <c r="I15" s="701">
        <v>153</v>
      </c>
      <c r="J15" s="65">
        <v>120</v>
      </c>
      <c r="K15" s="715">
        <v>272</v>
      </c>
      <c r="L15" s="701">
        <v>147</v>
      </c>
      <c r="M15" s="65">
        <v>125</v>
      </c>
      <c r="N15" s="714">
        <v>265</v>
      </c>
      <c r="O15" s="623">
        <v>157</v>
      </c>
      <c r="P15" s="617">
        <v>108</v>
      </c>
    </row>
    <row r="16" spans="1:16" ht="30.6" customHeight="1">
      <c r="A16" s="678" t="s">
        <v>173</v>
      </c>
      <c r="B16" s="64">
        <v>400</v>
      </c>
      <c r="C16" s="701">
        <v>216</v>
      </c>
      <c r="D16" s="65">
        <v>184</v>
      </c>
      <c r="E16" s="64">
        <v>368</v>
      </c>
      <c r="F16" s="701">
        <v>203</v>
      </c>
      <c r="G16" s="65">
        <v>165</v>
      </c>
      <c r="H16" s="715">
        <v>357</v>
      </c>
      <c r="I16" s="701">
        <v>190</v>
      </c>
      <c r="J16" s="65">
        <v>167</v>
      </c>
      <c r="K16" s="715">
        <v>342</v>
      </c>
      <c r="L16" s="701">
        <v>182</v>
      </c>
      <c r="M16" s="65">
        <v>160</v>
      </c>
      <c r="N16" s="714">
        <v>314</v>
      </c>
      <c r="O16" s="623">
        <v>159</v>
      </c>
      <c r="P16" s="617">
        <v>155</v>
      </c>
    </row>
    <row r="17" spans="1:16" ht="30.6" customHeight="1">
      <c r="A17" s="678" t="s">
        <v>174</v>
      </c>
      <c r="B17" s="64">
        <v>489</v>
      </c>
      <c r="C17" s="701">
        <v>250</v>
      </c>
      <c r="D17" s="65">
        <v>239</v>
      </c>
      <c r="E17" s="64">
        <v>466</v>
      </c>
      <c r="F17" s="701">
        <v>233</v>
      </c>
      <c r="G17" s="65">
        <v>233</v>
      </c>
      <c r="H17" s="715">
        <v>437</v>
      </c>
      <c r="I17" s="701">
        <v>224</v>
      </c>
      <c r="J17" s="65">
        <v>213</v>
      </c>
      <c r="K17" s="715">
        <v>421</v>
      </c>
      <c r="L17" s="701">
        <v>217</v>
      </c>
      <c r="M17" s="65">
        <v>204</v>
      </c>
      <c r="N17" s="714">
        <v>391</v>
      </c>
      <c r="O17" s="623">
        <v>209</v>
      </c>
      <c r="P17" s="617">
        <v>182</v>
      </c>
    </row>
    <row r="18" spans="1:16" ht="30.6" customHeight="1" thickBot="1">
      <c r="A18" s="73" t="s">
        <v>175</v>
      </c>
      <c r="B18" s="74">
        <v>542</v>
      </c>
      <c r="C18" s="688">
        <v>296</v>
      </c>
      <c r="D18" s="75">
        <v>246</v>
      </c>
      <c r="E18" s="74">
        <v>547</v>
      </c>
      <c r="F18" s="688">
        <v>297</v>
      </c>
      <c r="G18" s="75">
        <v>250</v>
      </c>
      <c r="H18" s="91">
        <v>538</v>
      </c>
      <c r="I18" s="688">
        <v>282</v>
      </c>
      <c r="J18" s="75">
        <v>256</v>
      </c>
      <c r="K18" s="91">
        <v>490</v>
      </c>
      <c r="L18" s="688">
        <v>253</v>
      </c>
      <c r="M18" s="75">
        <v>237</v>
      </c>
      <c r="N18" s="624">
        <v>491</v>
      </c>
      <c r="O18" s="625">
        <v>249</v>
      </c>
      <c r="P18" s="619">
        <v>242</v>
      </c>
    </row>
    <row r="19" spans="1:16" ht="30.6" customHeight="1" thickBot="1">
      <c r="A19" s="97" t="s">
        <v>176</v>
      </c>
      <c r="B19" s="79">
        <f t="shared" ref="B19:P19" si="2">SUM(B9:B18)</f>
        <v>3083</v>
      </c>
      <c r="C19" s="98">
        <f t="shared" si="2"/>
        <v>1655</v>
      </c>
      <c r="D19" s="80">
        <f t="shared" si="2"/>
        <v>1428</v>
      </c>
      <c r="E19" s="79">
        <f t="shared" si="2"/>
        <v>3129</v>
      </c>
      <c r="F19" s="98">
        <f t="shared" si="2"/>
        <v>1616</v>
      </c>
      <c r="G19" s="80">
        <f t="shared" si="2"/>
        <v>1513</v>
      </c>
      <c r="H19" s="95">
        <f t="shared" si="2"/>
        <v>2847</v>
      </c>
      <c r="I19" s="98">
        <f t="shared" si="2"/>
        <v>1543</v>
      </c>
      <c r="J19" s="80">
        <f t="shared" si="2"/>
        <v>1304</v>
      </c>
      <c r="K19" s="95">
        <f t="shared" si="2"/>
        <v>2668</v>
      </c>
      <c r="L19" s="98">
        <f t="shared" si="2"/>
        <v>1443</v>
      </c>
      <c r="M19" s="80">
        <f t="shared" si="2"/>
        <v>1225</v>
      </c>
      <c r="N19" s="626">
        <f t="shared" si="2"/>
        <v>2578</v>
      </c>
      <c r="O19" s="98">
        <f t="shared" si="2"/>
        <v>1390</v>
      </c>
      <c r="P19" s="80">
        <f t="shared" si="2"/>
        <v>1188</v>
      </c>
    </row>
    <row r="20" spans="1:16" ht="30.6" customHeight="1">
      <c r="A20" s="61" t="s">
        <v>177</v>
      </c>
      <c r="B20" s="62">
        <v>629</v>
      </c>
      <c r="C20" s="96">
        <v>340</v>
      </c>
      <c r="D20" s="63">
        <v>289</v>
      </c>
      <c r="E20" s="62">
        <v>590</v>
      </c>
      <c r="F20" s="96">
        <v>317</v>
      </c>
      <c r="G20" s="63">
        <v>273</v>
      </c>
      <c r="H20" s="89">
        <f t="shared" ref="H20:H26" si="3">SUM(I20:J20)</f>
        <v>540</v>
      </c>
      <c r="I20" s="96">
        <v>297</v>
      </c>
      <c r="J20" s="63">
        <v>243</v>
      </c>
      <c r="K20" s="89">
        <f t="shared" ref="K20:K26" si="4">SUM(L20:M20)</f>
        <v>534</v>
      </c>
      <c r="L20" s="96">
        <v>290</v>
      </c>
      <c r="M20" s="63">
        <v>244</v>
      </c>
      <c r="N20" s="787">
        <v>531</v>
      </c>
      <c r="O20" s="788">
        <v>279</v>
      </c>
      <c r="P20" s="789">
        <v>252</v>
      </c>
    </row>
    <row r="21" spans="1:16" ht="30.6" customHeight="1">
      <c r="A21" s="678" t="s">
        <v>178</v>
      </c>
      <c r="B21" s="64">
        <v>575</v>
      </c>
      <c r="C21" s="701">
        <v>291</v>
      </c>
      <c r="D21" s="65">
        <v>284</v>
      </c>
      <c r="E21" s="64">
        <v>598</v>
      </c>
      <c r="F21" s="701">
        <v>316</v>
      </c>
      <c r="G21" s="65">
        <v>282</v>
      </c>
      <c r="H21" s="715">
        <f t="shared" si="3"/>
        <v>678</v>
      </c>
      <c r="I21" s="701">
        <v>356</v>
      </c>
      <c r="J21" s="65">
        <v>322</v>
      </c>
      <c r="K21" s="715">
        <f t="shared" si="4"/>
        <v>712</v>
      </c>
      <c r="L21" s="701">
        <v>382</v>
      </c>
      <c r="M21" s="65">
        <v>330</v>
      </c>
      <c r="N21" s="715">
        <v>662</v>
      </c>
      <c r="O21" s="623">
        <v>364</v>
      </c>
      <c r="P21" s="617">
        <v>298</v>
      </c>
    </row>
    <row r="22" spans="1:16" ht="30.6" customHeight="1">
      <c r="A22" s="678" t="s">
        <v>179</v>
      </c>
      <c r="B22" s="64">
        <v>568</v>
      </c>
      <c r="C22" s="701">
        <v>234</v>
      </c>
      <c r="D22" s="65">
        <v>334</v>
      </c>
      <c r="E22" s="64">
        <v>543</v>
      </c>
      <c r="F22" s="701">
        <v>229</v>
      </c>
      <c r="G22" s="65">
        <v>314</v>
      </c>
      <c r="H22" s="715">
        <f t="shared" si="3"/>
        <v>487</v>
      </c>
      <c r="I22" s="701">
        <v>206</v>
      </c>
      <c r="J22" s="65">
        <v>281</v>
      </c>
      <c r="K22" s="715">
        <f t="shared" si="4"/>
        <v>468</v>
      </c>
      <c r="L22" s="701">
        <v>199</v>
      </c>
      <c r="M22" s="65">
        <v>269</v>
      </c>
      <c r="N22" s="715">
        <v>499</v>
      </c>
      <c r="O22" s="623">
        <v>226</v>
      </c>
      <c r="P22" s="617">
        <v>273</v>
      </c>
    </row>
    <row r="23" spans="1:16" ht="30.6" customHeight="1">
      <c r="A23" s="678" t="s">
        <v>180</v>
      </c>
      <c r="B23" s="64">
        <v>628</v>
      </c>
      <c r="C23" s="701">
        <v>259</v>
      </c>
      <c r="D23" s="65">
        <v>369</v>
      </c>
      <c r="E23" s="64">
        <v>580</v>
      </c>
      <c r="F23" s="701">
        <v>235</v>
      </c>
      <c r="G23" s="65">
        <v>345</v>
      </c>
      <c r="H23" s="715">
        <f t="shared" si="3"/>
        <v>556</v>
      </c>
      <c r="I23" s="701">
        <v>227</v>
      </c>
      <c r="J23" s="65">
        <v>329</v>
      </c>
      <c r="K23" s="715">
        <f t="shared" si="4"/>
        <v>515</v>
      </c>
      <c r="L23" s="701">
        <v>212</v>
      </c>
      <c r="M23" s="65">
        <v>303</v>
      </c>
      <c r="N23" s="715">
        <v>489</v>
      </c>
      <c r="O23" s="623">
        <v>202</v>
      </c>
      <c r="P23" s="617">
        <v>287</v>
      </c>
    </row>
    <row r="24" spans="1:16" ht="30.6" customHeight="1">
      <c r="A24" s="678" t="s">
        <v>181</v>
      </c>
      <c r="B24" s="64">
        <v>510</v>
      </c>
      <c r="C24" s="701">
        <v>202</v>
      </c>
      <c r="D24" s="65">
        <v>308</v>
      </c>
      <c r="E24" s="64">
        <v>532</v>
      </c>
      <c r="F24" s="701">
        <v>206</v>
      </c>
      <c r="G24" s="65">
        <v>326</v>
      </c>
      <c r="H24" s="715">
        <f t="shared" si="3"/>
        <v>517</v>
      </c>
      <c r="I24" s="701">
        <v>200</v>
      </c>
      <c r="J24" s="65">
        <v>317</v>
      </c>
      <c r="K24" s="715">
        <f t="shared" si="4"/>
        <v>513</v>
      </c>
      <c r="L24" s="701">
        <v>195</v>
      </c>
      <c r="M24" s="65">
        <v>318</v>
      </c>
      <c r="N24" s="715">
        <v>510</v>
      </c>
      <c r="O24" s="623">
        <v>184</v>
      </c>
      <c r="P24" s="617">
        <v>326</v>
      </c>
    </row>
    <row r="25" spans="1:16" ht="30.6" customHeight="1">
      <c r="A25" s="678" t="s">
        <v>182</v>
      </c>
      <c r="B25" s="64">
        <v>285</v>
      </c>
      <c r="C25" s="701">
        <v>85</v>
      </c>
      <c r="D25" s="65">
        <v>200</v>
      </c>
      <c r="E25" s="64">
        <v>280</v>
      </c>
      <c r="F25" s="701">
        <v>88</v>
      </c>
      <c r="G25" s="65">
        <v>192</v>
      </c>
      <c r="H25" s="715">
        <f t="shared" si="3"/>
        <v>287</v>
      </c>
      <c r="I25" s="701">
        <v>93</v>
      </c>
      <c r="J25" s="65">
        <v>194</v>
      </c>
      <c r="K25" s="715">
        <f t="shared" si="4"/>
        <v>276</v>
      </c>
      <c r="L25" s="701">
        <v>92</v>
      </c>
      <c r="M25" s="65">
        <v>184</v>
      </c>
      <c r="N25" s="715">
        <v>286</v>
      </c>
      <c r="O25" s="623">
        <v>96</v>
      </c>
      <c r="P25" s="617">
        <v>190</v>
      </c>
    </row>
    <row r="26" spans="1:16" ht="30.6" customHeight="1" thickBot="1">
      <c r="A26" s="73" t="s">
        <v>183</v>
      </c>
      <c r="B26" s="74">
        <v>92</v>
      </c>
      <c r="C26" s="688">
        <v>23</v>
      </c>
      <c r="D26" s="75">
        <v>69</v>
      </c>
      <c r="E26" s="74">
        <v>98</v>
      </c>
      <c r="F26" s="688">
        <v>25</v>
      </c>
      <c r="G26" s="75">
        <v>73</v>
      </c>
      <c r="H26" s="91">
        <f t="shared" si="3"/>
        <v>109</v>
      </c>
      <c r="I26" s="688">
        <v>26</v>
      </c>
      <c r="J26" s="75">
        <v>83</v>
      </c>
      <c r="K26" s="91">
        <f t="shared" si="4"/>
        <v>114</v>
      </c>
      <c r="L26" s="688">
        <v>27</v>
      </c>
      <c r="M26" s="75">
        <v>87</v>
      </c>
      <c r="N26" s="790">
        <v>116</v>
      </c>
      <c r="O26" s="641">
        <v>29</v>
      </c>
      <c r="P26" s="643">
        <v>87</v>
      </c>
    </row>
    <row r="27" spans="1:16" ht="30.6" customHeight="1" thickBot="1">
      <c r="A27" s="78" t="s">
        <v>184</v>
      </c>
      <c r="B27" s="79">
        <f>SUM(B20:B26)</f>
        <v>3287</v>
      </c>
      <c r="C27" s="98">
        <f t="shared" ref="C27:P27" si="5">SUM(C20:C26)</f>
        <v>1434</v>
      </c>
      <c r="D27" s="80">
        <f t="shared" si="5"/>
        <v>1853</v>
      </c>
      <c r="E27" s="79">
        <f t="shared" si="5"/>
        <v>3221</v>
      </c>
      <c r="F27" s="98">
        <f t="shared" si="5"/>
        <v>1416</v>
      </c>
      <c r="G27" s="80">
        <f t="shared" si="5"/>
        <v>1805</v>
      </c>
      <c r="H27" s="95">
        <f t="shared" si="5"/>
        <v>3174</v>
      </c>
      <c r="I27" s="98">
        <f t="shared" si="5"/>
        <v>1405</v>
      </c>
      <c r="J27" s="80">
        <f t="shared" si="5"/>
        <v>1769</v>
      </c>
      <c r="K27" s="95">
        <f t="shared" si="5"/>
        <v>3132</v>
      </c>
      <c r="L27" s="98">
        <f t="shared" si="5"/>
        <v>1397</v>
      </c>
      <c r="M27" s="80">
        <f t="shared" si="5"/>
        <v>1735</v>
      </c>
      <c r="N27" s="621">
        <f>SUM(N20:N26)</f>
        <v>3093</v>
      </c>
      <c r="O27" s="381">
        <f t="shared" si="5"/>
        <v>1380</v>
      </c>
      <c r="P27" s="383">
        <f t="shared" si="5"/>
        <v>1713</v>
      </c>
    </row>
    <row r="28" spans="1:16" ht="30.6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57" t="s">
        <v>185</v>
      </c>
    </row>
    <row r="29" spans="1:16" ht="30.6" customHeight="1"/>
    <row r="30" spans="1:16" ht="30.6" customHeight="1"/>
    <row r="31" spans="1:16" ht="30.6" customHeight="1"/>
    <row r="32" spans="1:16" ht="30.6" customHeight="1"/>
    <row r="33" ht="30.6" customHeight="1"/>
    <row r="34" ht="30.6" customHeight="1"/>
    <row r="35" ht="30.6" customHeight="1"/>
    <row r="36" ht="30.6" customHeight="1"/>
    <row r="37" ht="30.6" customHeight="1"/>
    <row r="38" ht="30.6" customHeight="1"/>
    <row r="39" ht="30.6" customHeight="1"/>
    <row r="40" ht="30.6" customHeight="1"/>
    <row r="41" ht="30.6" customHeight="1"/>
    <row r="42" ht="30.6" customHeight="1"/>
    <row r="43" ht="30.6" customHeight="1"/>
    <row r="44" ht="30.6" customHeight="1"/>
    <row r="45" ht="30.6" customHeight="1"/>
  </sheetData>
  <mergeCells count="7">
    <mergeCell ref="O1:P1"/>
    <mergeCell ref="A2:A3"/>
    <mergeCell ref="B2:D2"/>
    <mergeCell ref="E2:G2"/>
    <mergeCell ref="H2:J2"/>
    <mergeCell ref="K2:M2"/>
    <mergeCell ref="N2:P2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080D-8642-4BA8-BCFC-87857FCFA6E5}">
  <sheetPr codeName="Sheet6"/>
  <dimension ref="A1:G46"/>
  <sheetViews>
    <sheetView view="pageLayout" zoomScale="70" zoomScaleNormal="70" zoomScalePageLayoutView="70" workbookViewId="0">
      <selection activeCell="E45" sqref="E45"/>
    </sheetView>
  </sheetViews>
  <sheetFormatPr defaultRowHeight="18"/>
  <cols>
    <col min="1" max="1" width="11.59765625" customWidth="1"/>
    <col min="2" max="7" width="17.796875" customWidth="1"/>
  </cols>
  <sheetData>
    <row r="1" spans="1:7" ht="23.4" customHeight="1" thickBot="1">
      <c r="A1" s="20" t="s">
        <v>205</v>
      </c>
      <c r="B1" s="20"/>
      <c r="C1" s="20"/>
      <c r="D1" s="20"/>
      <c r="E1" s="20"/>
      <c r="F1" s="20"/>
      <c r="G1" s="20"/>
    </row>
    <row r="2" spans="1:7" ht="23.4" customHeight="1">
      <c r="A2" s="1097"/>
      <c r="B2" s="1090" t="s">
        <v>186</v>
      </c>
      <c r="C2" s="1056"/>
      <c r="D2" s="1056"/>
      <c r="E2" s="1056"/>
      <c r="F2" s="1056" t="s">
        <v>187</v>
      </c>
      <c r="G2" s="1099" t="s">
        <v>188</v>
      </c>
    </row>
    <row r="3" spans="1:7" ht="23.4" customHeight="1" thickBot="1">
      <c r="A3" s="1113"/>
      <c r="B3" s="740"/>
      <c r="C3" s="719" t="s">
        <v>189</v>
      </c>
      <c r="D3" s="719" t="s">
        <v>190</v>
      </c>
      <c r="E3" s="719" t="s">
        <v>191</v>
      </c>
      <c r="F3" s="1037"/>
      <c r="G3" s="1038"/>
    </row>
    <row r="4" spans="1:7" ht="23.4" customHeight="1" thickTop="1">
      <c r="A4" s="1114" t="s">
        <v>192</v>
      </c>
      <c r="B4" s="99" t="s">
        <v>193</v>
      </c>
      <c r="C4" s="733">
        <f t="shared" ref="C4:C22" si="0">D4+E4</f>
        <v>9871</v>
      </c>
      <c r="D4" s="733">
        <v>4897</v>
      </c>
      <c r="E4" s="733">
        <v>4974</v>
      </c>
      <c r="F4" s="733">
        <v>2039</v>
      </c>
      <c r="G4" s="100">
        <f>C4/F4</f>
        <v>4.8410985777341837</v>
      </c>
    </row>
    <row r="5" spans="1:7" ht="23.4" customHeight="1">
      <c r="A5" s="1112"/>
      <c r="B5" s="101" t="s">
        <v>194</v>
      </c>
      <c r="C5" s="735">
        <f t="shared" si="0"/>
        <v>7048</v>
      </c>
      <c r="D5" s="735">
        <v>3575</v>
      </c>
      <c r="E5" s="735">
        <v>3473</v>
      </c>
      <c r="F5" s="735">
        <v>1538</v>
      </c>
      <c r="G5" s="102">
        <f t="shared" ref="G5:G20" si="1">C5/F5</f>
        <v>4.5825747724317294</v>
      </c>
    </row>
    <row r="6" spans="1:7" ht="23.4" customHeight="1">
      <c r="A6" s="1112" t="s">
        <v>195</v>
      </c>
      <c r="B6" s="101" t="s">
        <v>193</v>
      </c>
      <c r="C6" s="735">
        <f>D6+E6</f>
        <v>9126</v>
      </c>
      <c r="D6" s="735">
        <v>4482</v>
      </c>
      <c r="E6" s="735">
        <v>4644</v>
      </c>
      <c r="F6" s="735">
        <v>2025</v>
      </c>
      <c r="G6" s="102">
        <f>C6/F6</f>
        <v>4.5066666666666668</v>
      </c>
    </row>
    <row r="7" spans="1:7" ht="23.4" customHeight="1">
      <c r="A7" s="1112"/>
      <c r="B7" s="101" t="s">
        <v>194</v>
      </c>
      <c r="C7" s="735">
        <f>D7+E7</f>
        <v>6079</v>
      </c>
      <c r="D7" s="735">
        <v>3025</v>
      </c>
      <c r="E7" s="735">
        <v>3054</v>
      </c>
      <c r="F7" s="735">
        <v>1450</v>
      </c>
      <c r="G7" s="102">
        <f>C7/F7</f>
        <v>4.192413793103448</v>
      </c>
    </row>
    <row r="8" spans="1:7" ht="23.4" customHeight="1">
      <c r="A8" s="1112" t="s">
        <v>196</v>
      </c>
      <c r="B8" s="101" t="s">
        <v>193</v>
      </c>
      <c r="C8" s="735">
        <f t="shared" si="0"/>
        <v>8576</v>
      </c>
      <c r="D8" s="735">
        <v>4162</v>
      </c>
      <c r="E8" s="735">
        <v>4414</v>
      </c>
      <c r="F8" s="735">
        <v>2036</v>
      </c>
      <c r="G8" s="102">
        <f t="shared" si="1"/>
        <v>4.2121807465618861</v>
      </c>
    </row>
    <row r="9" spans="1:7" ht="23.4" customHeight="1">
      <c r="A9" s="1112"/>
      <c r="B9" s="101" t="s">
        <v>194</v>
      </c>
      <c r="C9" s="735">
        <f t="shared" si="0"/>
        <v>5363</v>
      </c>
      <c r="D9" s="735">
        <v>2708</v>
      </c>
      <c r="E9" s="735">
        <v>2655</v>
      </c>
      <c r="F9" s="735">
        <v>1407</v>
      </c>
      <c r="G9" s="102">
        <f t="shared" si="1"/>
        <v>3.8116560056858564</v>
      </c>
    </row>
    <row r="10" spans="1:7" ht="23.4" customHeight="1">
      <c r="A10" s="1112" t="s">
        <v>197</v>
      </c>
      <c r="B10" s="101" t="s">
        <v>193</v>
      </c>
      <c r="C10" s="735">
        <f t="shared" si="0"/>
        <v>7930</v>
      </c>
      <c r="D10" s="735">
        <v>3842</v>
      </c>
      <c r="E10" s="735">
        <v>4088</v>
      </c>
      <c r="F10" s="735">
        <v>2015</v>
      </c>
      <c r="G10" s="102">
        <f t="shared" si="1"/>
        <v>3.935483870967742</v>
      </c>
    </row>
    <row r="11" spans="1:7" ht="23.4" customHeight="1">
      <c r="A11" s="1112"/>
      <c r="B11" s="101" t="s">
        <v>194</v>
      </c>
      <c r="C11" s="735">
        <f t="shared" si="0"/>
        <v>4846</v>
      </c>
      <c r="D11" s="735">
        <v>2444</v>
      </c>
      <c r="E11" s="735">
        <v>2402</v>
      </c>
      <c r="F11" s="735">
        <v>1633</v>
      </c>
      <c r="G11" s="102">
        <f t="shared" si="1"/>
        <v>2.9675443968156765</v>
      </c>
    </row>
    <row r="12" spans="1:7" ht="23.4" customHeight="1">
      <c r="A12" s="1112" t="s">
        <v>198</v>
      </c>
      <c r="B12" s="101" t="s">
        <v>193</v>
      </c>
      <c r="C12" s="735">
        <f t="shared" si="0"/>
        <v>7622</v>
      </c>
      <c r="D12" s="735">
        <v>3692</v>
      </c>
      <c r="E12" s="735">
        <v>3930</v>
      </c>
      <c r="F12" s="735">
        <v>2005</v>
      </c>
      <c r="G12" s="102">
        <f t="shared" si="1"/>
        <v>3.8014962593516208</v>
      </c>
    </row>
    <row r="13" spans="1:7" ht="23.4" customHeight="1">
      <c r="A13" s="1112"/>
      <c r="B13" s="101" t="s">
        <v>194</v>
      </c>
      <c r="C13" s="735">
        <f t="shared" si="0"/>
        <v>4280</v>
      </c>
      <c r="D13" s="735">
        <v>2145</v>
      </c>
      <c r="E13" s="735">
        <v>2135</v>
      </c>
      <c r="F13" s="735">
        <v>1483</v>
      </c>
      <c r="G13" s="102">
        <f t="shared" si="1"/>
        <v>2.8860418071476737</v>
      </c>
    </row>
    <row r="14" spans="1:7" ht="23.4" customHeight="1">
      <c r="A14" s="1112" t="s">
        <v>207</v>
      </c>
      <c r="B14" s="101" t="s">
        <v>193</v>
      </c>
      <c r="C14" s="735">
        <f t="shared" si="0"/>
        <v>7141</v>
      </c>
      <c r="D14" s="735">
        <v>3458</v>
      </c>
      <c r="E14" s="735">
        <v>3683</v>
      </c>
      <c r="F14" s="735">
        <v>1956</v>
      </c>
      <c r="G14" s="102">
        <f t="shared" si="1"/>
        <v>3.6508179959100207</v>
      </c>
    </row>
    <row r="15" spans="1:7" ht="23.4" customHeight="1">
      <c r="A15" s="1112"/>
      <c r="B15" s="101" t="s">
        <v>194</v>
      </c>
      <c r="C15" s="735">
        <f t="shared" si="0"/>
        <v>3985</v>
      </c>
      <c r="D15" s="735">
        <v>2016</v>
      </c>
      <c r="E15" s="735">
        <v>1969</v>
      </c>
      <c r="F15" s="735">
        <v>1432</v>
      </c>
      <c r="G15" s="102">
        <f t="shared" si="1"/>
        <v>2.7828212290502794</v>
      </c>
    </row>
    <row r="16" spans="1:7" ht="23.4" customHeight="1">
      <c r="A16" s="1112" t="s">
        <v>208</v>
      </c>
      <c r="B16" s="101" t="s">
        <v>193</v>
      </c>
      <c r="C16" s="735">
        <f t="shared" si="0"/>
        <v>6857</v>
      </c>
      <c r="D16" s="735">
        <v>3367</v>
      </c>
      <c r="E16" s="735">
        <v>3490</v>
      </c>
      <c r="F16" s="735">
        <v>1974</v>
      </c>
      <c r="G16" s="102">
        <f t="shared" si="1"/>
        <v>3.4736575481256331</v>
      </c>
    </row>
    <row r="17" spans="1:7" ht="23.4" customHeight="1">
      <c r="A17" s="1112"/>
      <c r="B17" s="101" t="s">
        <v>194</v>
      </c>
      <c r="C17" s="735">
        <f t="shared" si="0"/>
        <v>3830</v>
      </c>
      <c r="D17" s="735">
        <v>1984</v>
      </c>
      <c r="E17" s="735">
        <v>1846</v>
      </c>
      <c r="F17" s="735">
        <v>1447</v>
      </c>
      <c r="G17" s="102">
        <f t="shared" si="1"/>
        <v>2.6468555632342778</v>
      </c>
    </row>
    <row r="18" spans="1:7" ht="23.4" customHeight="1">
      <c r="A18" s="1112" t="s">
        <v>199</v>
      </c>
      <c r="B18" s="101" t="s">
        <v>193</v>
      </c>
      <c r="C18" s="735">
        <f t="shared" si="0"/>
        <v>6431</v>
      </c>
      <c r="D18" s="735">
        <v>3167</v>
      </c>
      <c r="E18" s="735">
        <v>3264</v>
      </c>
      <c r="F18" s="735">
        <v>1947</v>
      </c>
      <c r="G18" s="102">
        <f t="shared" si="1"/>
        <v>3.3030303030303032</v>
      </c>
    </row>
    <row r="19" spans="1:7" ht="23.4" customHeight="1">
      <c r="A19" s="1112"/>
      <c r="B19" s="101" t="s">
        <v>194</v>
      </c>
      <c r="C19" s="735">
        <f t="shared" si="0"/>
        <v>3354</v>
      </c>
      <c r="D19" s="735">
        <v>1671</v>
      </c>
      <c r="E19" s="735">
        <v>1683</v>
      </c>
      <c r="F19" s="735">
        <v>1241</v>
      </c>
      <c r="G19" s="102">
        <f t="shared" si="1"/>
        <v>2.702659145850121</v>
      </c>
    </row>
    <row r="20" spans="1:7" ht="23.4" customHeight="1">
      <c r="A20" s="724" t="s">
        <v>200</v>
      </c>
      <c r="B20" s="101" t="s">
        <v>201</v>
      </c>
      <c r="C20" s="735">
        <f t="shared" si="0"/>
        <v>8988</v>
      </c>
      <c r="D20" s="735">
        <v>4408</v>
      </c>
      <c r="E20" s="735">
        <v>4580</v>
      </c>
      <c r="F20" s="735">
        <v>3057</v>
      </c>
      <c r="G20" s="102">
        <f t="shared" si="1"/>
        <v>2.9401373895976448</v>
      </c>
    </row>
    <row r="21" spans="1:7" ht="23.4" customHeight="1">
      <c r="A21" s="724" t="s">
        <v>202</v>
      </c>
      <c r="B21" s="101" t="s">
        <v>201</v>
      </c>
      <c r="C21" s="735">
        <f>D21+E21</f>
        <v>8074</v>
      </c>
      <c r="D21" s="735">
        <v>3946</v>
      </c>
      <c r="E21" s="735">
        <v>4128</v>
      </c>
      <c r="F21" s="735">
        <v>2986</v>
      </c>
      <c r="G21" s="102">
        <f>C21/F21</f>
        <v>2.7039517749497657</v>
      </c>
    </row>
    <row r="22" spans="1:7" ht="23.4" customHeight="1">
      <c r="A22" s="73" t="s">
        <v>203</v>
      </c>
      <c r="B22" s="103" t="s">
        <v>201</v>
      </c>
      <c r="C22" s="748">
        <f t="shared" si="0"/>
        <v>7192</v>
      </c>
      <c r="D22" s="748">
        <v>3532</v>
      </c>
      <c r="E22" s="748">
        <v>3660</v>
      </c>
      <c r="F22" s="748">
        <v>2883</v>
      </c>
      <c r="G22" s="104">
        <f>C22/F22</f>
        <v>2.4946236559139785</v>
      </c>
    </row>
    <row r="23" spans="1:7" ht="23.4" customHeight="1" thickBot="1">
      <c r="A23" s="105" t="s">
        <v>204</v>
      </c>
      <c r="B23" s="106" t="s">
        <v>201</v>
      </c>
      <c r="C23" s="746">
        <v>6206</v>
      </c>
      <c r="D23" s="746">
        <v>3055</v>
      </c>
      <c r="E23" s="746">
        <v>3151</v>
      </c>
      <c r="F23" s="746">
        <v>2639</v>
      </c>
      <c r="G23" s="107">
        <v>2.35</v>
      </c>
    </row>
    <row r="24" spans="1:7" ht="23.4" customHeight="1">
      <c r="A24" s="20"/>
      <c r="B24" s="20"/>
      <c r="C24" s="20"/>
      <c r="D24" s="1111" t="s">
        <v>206</v>
      </c>
      <c r="E24" s="1111"/>
      <c r="F24" s="1111"/>
      <c r="G24" s="1111"/>
    </row>
    <row r="25" spans="1:7">
      <c r="A25" s="18"/>
      <c r="B25" s="18"/>
      <c r="C25" s="18"/>
      <c r="D25" s="18"/>
      <c r="E25" s="18"/>
      <c r="F25" s="18"/>
      <c r="G25" s="18"/>
    </row>
    <row r="26" spans="1:7">
      <c r="A26" s="18"/>
      <c r="B26" s="18"/>
      <c r="C26" s="18"/>
      <c r="D26" s="18"/>
      <c r="E26" s="18"/>
      <c r="F26" s="18"/>
      <c r="G26" s="18"/>
    </row>
    <row r="27" spans="1:7">
      <c r="A27" s="18"/>
      <c r="B27" s="18"/>
      <c r="C27" s="18"/>
      <c r="D27" s="18"/>
      <c r="E27" s="18"/>
      <c r="F27" s="18"/>
      <c r="G27" s="18"/>
    </row>
    <row r="28" spans="1:7">
      <c r="A28" s="18"/>
      <c r="B28" s="18"/>
      <c r="C28" s="18"/>
      <c r="D28" s="18"/>
      <c r="E28" s="18"/>
      <c r="F28" s="18"/>
      <c r="G28" s="18"/>
    </row>
    <row r="29" spans="1:7">
      <c r="A29" s="18"/>
      <c r="B29" s="18"/>
      <c r="C29" s="18"/>
      <c r="D29" s="18"/>
      <c r="E29" s="18"/>
      <c r="F29" s="18"/>
      <c r="G29" s="18"/>
    </row>
    <row r="30" spans="1:7">
      <c r="A30" s="18"/>
      <c r="B30" s="18"/>
      <c r="C30" s="18"/>
      <c r="D30" s="18"/>
      <c r="E30" s="18"/>
      <c r="F30" s="18"/>
      <c r="G30" s="18"/>
    </row>
    <row r="31" spans="1:7">
      <c r="A31" s="18"/>
      <c r="B31" s="18"/>
      <c r="C31" s="18"/>
      <c r="D31" s="18"/>
      <c r="E31" s="18"/>
      <c r="F31" s="18"/>
      <c r="G31" s="18"/>
    </row>
    <row r="32" spans="1:7">
      <c r="A32" s="18"/>
      <c r="B32" s="18"/>
      <c r="C32" s="18"/>
      <c r="D32" s="18"/>
      <c r="E32" s="18"/>
      <c r="F32" s="18"/>
      <c r="G32" s="18"/>
    </row>
    <row r="33" spans="1:7">
      <c r="A33" s="18"/>
      <c r="B33" s="18"/>
      <c r="C33" s="18"/>
      <c r="D33" s="18"/>
      <c r="E33" s="18"/>
      <c r="F33" s="18"/>
      <c r="G33" s="18"/>
    </row>
    <row r="34" spans="1:7">
      <c r="A34" s="18"/>
      <c r="B34" s="18"/>
      <c r="C34" s="18"/>
      <c r="D34" s="18"/>
      <c r="E34" s="18"/>
      <c r="F34" s="18"/>
      <c r="G34" s="18"/>
    </row>
    <row r="35" spans="1:7">
      <c r="A35" s="18"/>
      <c r="B35" s="18"/>
      <c r="C35" s="18"/>
      <c r="D35" s="18"/>
      <c r="E35" s="18"/>
      <c r="F35" s="18"/>
      <c r="G35" s="18"/>
    </row>
    <row r="36" spans="1:7">
      <c r="A36" s="18"/>
      <c r="B36" s="18"/>
      <c r="C36" s="18"/>
      <c r="D36" s="18"/>
      <c r="E36" s="18"/>
      <c r="F36" s="18"/>
      <c r="G36" s="18"/>
    </row>
    <row r="37" spans="1:7">
      <c r="A37" s="18"/>
      <c r="B37" s="18"/>
      <c r="C37" s="18"/>
      <c r="D37" s="18"/>
      <c r="E37" s="18"/>
      <c r="F37" s="18"/>
      <c r="G37" s="18"/>
    </row>
    <row r="38" spans="1:7">
      <c r="A38" s="18"/>
      <c r="B38" s="18"/>
      <c r="C38" s="18"/>
      <c r="D38" s="18"/>
      <c r="E38" s="18"/>
      <c r="F38" s="18"/>
      <c r="G38" s="18"/>
    </row>
    <row r="39" spans="1:7">
      <c r="A39" s="18"/>
      <c r="B39" s="18"/>
      <c r="C39" s="18"/>
      <c r="D39" s="18"/>
      <c r="E39" s="18"/>
      <c r="F39" s="18"/>
      <c r="G39" s="18"/>
    </row>
    <row r="40" spans="1:7">
      <c r="A40" s="18"/>
      <c r="B40" s="18"/>
      <c r="C40" s="18"/>
      <c r="D40" s="18"/>
      <c r="E40" s="18"/>
      <c r="F40" s="18"/>
      <c r="G40" s="18"/>
    </row>
    <row r="41" spans="1:7">
      <c r="A41" s="18"/>
      <c r="B41" s="18"/>
      <c r="C41" s="18"/>
      <c r="D41" s="18"/>
      <c r="E41" s="18"/>
      <c r="F41" s="18"/>
      <c r="G41" s="18"/>
    </row>
    <row r="42" spans="1:7">
      <c r="A42" s="18"/>
      <c r="B42" s="18"/>
      <c r="C42" s="18"/>
      <c r="D42" s="18"/>
      <c r="E42" s="18"/>
      <c r="F42" s="18"/>
      <c r="G42" s="18"/>
    </row>
    <row r="43" spans="1:7">
      <c r="A43" s="18"/>
      <c r="B43" s="18"/>
      <c r="C43" s="18"/>
      <c r="D43" s="18"/>
      <c r="E43" s="18"/>
      <c r="F43" s="18"/>
      <c r="G43" s="18"/>
    </row>
    <row r="44" spans="1:7">
      <c r="A44" s="18"/>
      <c r="B44" s="18"/>
      <c r="C44" s="18"/>
      <c r="D44" s="18"/>
      <c r="E44" s="18"/>
      <c r="F44" s="18"/>
      <c r="G44" s="18"/>
    </row>
    <row r="45" spans="1:7">
      <c r="A45" s="18"/>
      <c r="B45" s="18"/>
      <c r="C45" s="18"/>
      <c r="D45" s="18"/>
      <c r="E45" s="18"/>
      <c r="F45" s="18"/>
      <c r="G45" s="18"/>
    </row>
    <row r="46" spans="1:7">
      <c r="A46" s="18"/>
      <c r="B46" s="18"/>
      <c r="C46" s="18"/>
      <c r="D46" s="18"/>
      <c r="E46" s="18"/>
      <c r="F46" s="18"/>
      <c r="G46" s="18"/>
    </row>
  </sheetData>
  <mergeCells count="13">
    <mergeCell ref="A6:A7"/>
    <mergeCell ref="A2:A3"/>
    <mergeCell ref="B2:E2"/>
    <mergeCell ref="F2:F3"/>
    <mergeCell ref="G2:G3"/>
    <mergeCell ref="A4:A5"/>
    <mergeCell ref="D24:G24"/>
    <mergeCell ref="A8:A9"/>
    <mergeCell ref="A10:A11"/>
    <mergeCell ref="A12:A13"/>
    <mergeCell ref="A14:A15"/>
    <mergeCell ref="A16:A17"/>
    <mergeCell ref="A18:A19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7" max="4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6CD3-15DD-4E85-85C7-7D5A992EA423}">
  <sheetPr codeName="Sheet7"/>
  <dimension ref="A1:AC327"/>
  <sheetViews>
    <sheetView view="pageLayout" zoomScale="70" zoomScaleNormal="70" zoomScalePageLayoutView="70" workbookViewId="0">
      <selection activeCell="E45" sqref="E45"/>
    </sheetView>
  </sheetViews>
  <sheetFormatPr defaultRowHeight="18"/>
  <cols>
    <col min="1" max="1" width="8.69921875" customWidth="1"/>
    <col min="2" max="19" width="6.09765625" customWidth="1"/>
  </cols>
  <sheetData>
    <row r="1" spans="1:29" ht="28.2" customHeight="1" thickBot="1">
      <c r="A1" s="20" t="s">
        <v>260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107" t="s">
        <v>113</v>
      </c>
      <c r="S1" s="1107"/>
    </row>
    <row r="2" spans="1:29" ht="18.600000000000001" customHeight="1">
      <c r="A2" s="1118"/>
      <c r="B2" s="1121" t="s">
        <v>209</v>
      </c>
      <c r="C2" s="1122"/>
      <c r="D2" s="1122"/>
      <c r="E2" s="1122"/>
      <c r="F2" s="1122"/>
      <c r="G2" s="1123"/>
      <c r="H2" s="1124" t="s">
        <v>210</v>
      </c>
      <c r="I2" s="1122"/>
      <c r="J2" s="1123"/>
      <c r="K2" s="1125" t="s">
        <v>211</v>
      </c>
      <c r="L2" s="1125"/>
      <c r="M2" s="1125"/>
      <c r="N2" s="1126" t="s">
        <v>212</v>
      </c>
      <c r="O2" s="1126"/>
      <c r="P2" s="1127"/>
      <c r="Q2" s="1126" t="s">
        <v>56</v>
      </c>
      <c r="R2" s="1126"/>
      <c r="S2" s="1128"/>
      <c r="X2" s="144" t="s">
        <v>241</v>
      </c>
      <c r="Y2" s="144" t="s">
        <v>190</v>
      </c>
      <c r="Z2" s="144" t="s">
        <v>191</v>
      </c>
      <c r="AA2" s="144"/>
      <c r="AB2" s="144"/>
      <c r="AC2" s="144"/>
    </row>
    <row r="3" spans="1:29" ht="18.600000000000001" customHeight="1">
      <c r="A3" s="1119"/>
      <c r="B3" s="1129" t="s">
        <v>213</v>
      </c>
      <c r="C3" s="1130"/>
      <c r="D3" s="1131"/>
      <c r="E3" s="1132" t="s">
        <v>214</v>
      </c>
      <c r="F3" s="1130"/>
      <c r="G3" s="1131"/>
      <c r="H3" s="1132" t="s">
        <v>215</v>
      </c>
      <c r="I3" s="1130"/>
      <c r="J3" s="1131"/>
      <c r="K3" s="1133" t="s">
        <v>215</v>
      </c>
      <c r="L3" s="1133"/>
      <c r="M3" s="1133"/>
      <c r="N3" s="1115" t="s">
        <v>215</v>
      </c>
      <c r="O3" s="1115"/>
      <c r="P3" s="1116"/>
      <c r="Q3" s="1115" t="s">
        <v>215</v>
      </c>
      <c r="R3" s="1115"/>
      <c r="S3" s="1117"/>
      <c r="X3" s="145" t="s">
        <v>242</v>
      </c>
      <c r="Y3" s="144">
        <v>46</v>
      </c>
      <c r="Z3" s="144">
        <v>40</v>
      </c>
      <c r="AA3" s="145"/>
      <c r="AB3" s="144"/>
      <c r="AC3" s="144"/>
    </row>
    <row r="4" spans="1:29" ht="21.6" customHeight="1" thickBot="1">
      <c r="A4" s="1120"/>
      <c r="B4" s="108" t="s">
        <v>216</v>
      </c>
      <c r="C4" s="109" t="s">
        <v>190</v>
      </c>
      <c r="D4" s="109" t="s">
        <v>191</v>
      </c>
      <c r="E4" s="109" t="s">
        <v>216</v>
      </c>
      <c r="F4" s="109" t="s">
        <v>190</v>
      </c>
      <c r="G4" s="109" t="s">
        <v>191</v>
      </c>
      <c r="H4" s="109" t="s">
        <v>216</v>
      </c>
      <c r="I4" s="109" t="s">
        <v>190</v>
      </c>
      <c r="J4" s="109" t="s">
        <v>86</v>
      </c>
      <c r="K4" s="109" t="s">
        <v>216</v>
      </c>
      <c r="L4" s="109" t="s">
        <v>190</v>
      </c>
      <c r="M4" s="109" t="s">
        <v>191</v>
      </c>
      <c r="N4" s="110" t="s">
        <v>216</v>
      </c>
      <c r="O4" s="110" t="s">
        <v>190</v>
      </c>
      <c r="P4" s="111" t="s">
        <v>191</v>
      </c>
      <c r="Q4" s="110" t="s">
        <v>216</v>
      </c>
      <c r="R4" s="110" t="s">
        <v>190</v>
      </c>
      <c r="S4" s="112" t="s">
        <v>191</v>
      </c>
      <c r="X4" s="145" t="s">
        <v>243</v>
      </c>
      <c r="Y4" s="144">
        <v>71</v>
      </c>
      <c r="Z4" s="144">
        <v>83</v>
      </c>
      <c r="AA4" s="145"/>
      <c r="AB4" s="144"/>
      <c r="AC4" s="144"/>
    </row>
    <row r="5" spans="1:29" ht="22.2" customHeight="1" thickTop="1" thickBot="1">
      <c r="A5" s="113" t="s">
        <v>216</v>
      </c>
      <c r="B5" s="114">
        <f t="shared" ref="B5:J5" si="0">B9+B20+B26</f>
        <v>6431</v>
      </c>
      <c r="C5" s="115">
        <f t="shared" si="0"/>
        <v>3167</v>
      </c>
      <c r="D5" s="115">
        <f t="shared" si="0"/>
        <v>3264</v>
      </c>
      <c r="E5" s="115">
        <f t="shared" si="0"/>
        <v>3354</v>
      </c>
      <c r="F5" s="115">
        <f t="shared" si="0"/>
        <v>1671</v>
      </c>
      <c r="G5" s="115">
        <f t="shared" si="0"/>
        <v>1683</v>
      </c>
      <c r="H5" s="115">
        <f t="shared" si="0"/>
        <v>8988</v>
      </c>
      <c r="I5" s="115">
        <f t="shared" si="0"/>
        <v>4408</v>
      </c>
      <c r="J5" s="115">
        <f t="shared" si="0"/>
        <v>4580</v>
      </c>
      <c r="K5" s="115">
        <f t="shared" ref="K5:P5" si="1">SUM(K9,K20,K26,K27)</f>
        <v>8074</v>
      </c>
      <c r="L5" s="115">
        <f t="shared" si="1"/>
        <v>3946</v>
      </c>
      <c r="M5" s="115">
        <f t="shared" si="1"/>
        <v>4128</v>
      </c>
      <c r="N5" s="116">
        <f t="shared" si="1"/>
        <v>7192</v>
      </c>
      <c r="O5" s="116">
        <f t="shared" si="1"/>
        <v>3532</v>
      </c>
      <c r="P5" s="117">
        <f t="shared" si="1"/>
        <v>3660</v>
      </c>
      <c r="Q5" s="116">
        <v>6206</v>
      </c>
      <c r="R5" s="116">
        <v>3055</v>
      </c>
      <c r="S5" s="118">
        <v>3151</v>
      </c>
      <c r="X5" s="145" t="s">
        <v>244</v>
      </c>
      <c r="Y5" s="144">
        <v>84</v>
      </c>
      <c r="Z5" s="144">
        <v>79</v>
      </c>
      <c r="AA5" s="145"/>
      <c r="AB5" s="144"/>
      <c r="AC5" s="144"/>
    </row>
    <row r="6" spans="1:29" ht="22.2" customHeight="1">
      <c r="A6" s="119" t="s">
        <v>217</v>
      </c>
      <c r="B6" s="120">
        <f>C6+D6</f>
        <v>195</v>
      </c>
      <c r="C6" s="121">
        <v>108</v>
      </c>
      <c r="D6" s="121">
        <v>87</v>
      </c>
      <c r="E6" s="121">
        <f>F6+G6</f>
        <v>109</v>
      </c>
      <c r="F6" s="121">
        <v>59</v>
      </c>
      <c r="G6" s="121">
        <v>50</v>
      </c>
      <c r="H6" s="121">
        <f>I6+J6</f>
        <v>207</v>
      </c>
      <c r="I6" s="121">
        <v>113</v>
      </c>
      <c r="J6" s="121">
        <v>94</v>
      </c>
      <c r="K6" s="121">
        <f>L6+M6</f>
        <v>177</v>
      </c>
      <c r="L6" s="121">
        <v>91</v>
      </c>
      <c r="M6" s="121">
        <v>86</v>
      </c>
      <c r="N6" s="122">
        <f>O6+P6</f>
        <v>165</v>
      </c>
      <c r="O6" s="122">
        <v>73</v>
      </c>
      <c r="P6" s="123">
        <v>92</v>
      </c>
      <c r="Q6" s="122">
        <v>86</v>
      </c>
      <c r="R6" s="122">
        <v>46</v>
      </c>
      <c r="S6" s="124">
        <v>40</v>
      </c>
      <c r="X6" s="145" t="s">
        <v>245</v>
      </c>
      <c r="Y6" s="144">
        <v>123</v>
      </c>
      <c r="Z6" s="144">
        <v>75</v>
      </c>
      <c r="AA6" s="145"/>
      <c r="AB6" s="144"/>
      <c r="AC6" s="144"/>
    </row>
    <row r="7" spans="1:29" ht="22.2" customHeight="1">
      <c r="A7" s="125" t="s">
        <v>218</v>
      </c>
      <c r="B7" s="126">
        <f>C7+D7</f>
        <v>266</v>
      </c>
      <c r="C7" s="127">
        <v>149</v>
      </c>
      <c r="D7" s="127">
        <v>117</v>
      </c>
      <c r="E7" s="127">
        <f>F7+G7</f>
        <v>135</v>
      </c>
      <c r="F7" s="127">
        <v>65</v>
      </c>
      <c r="G7" s="127">
        <v>70</v>
      </c>
      <c r="H7" s="127">
        <f>I7+J7</f>
        <v>304</v>
      </c>
      <c r="I7" s="127">
        <v>162</v>
      </c>
      <c r="J7" s="127">
        <v>142</v>
      </c>
      <c r="K7" s="127">
        <f>L7+M7</f>
        <v>216</v>
      </c>
      <c r="L7" s="127">
        <v>116</v>
      </c>
      <c r="M7" s="127">
        <v>100</v>
      </c>
      <c r="N7" s="128">
        <f>O7+P7</f>
        <v>168</v>
      </c>
      <c r="O7" s="128">
        <v>84</v>
      </c>
      <c r="P7" s="129">
        <v>84</v>
      </c>
      <c r="Q7" s="128">
        <v>154</v>
      </c>
      <c r="R7" s="128">
        <v>71</v>
      </c>
      <c r="S7" s="130">
        <v>83</v>
      </c>
      <c r="X7" s="145" t="s">
        <v>246</v>
      </c>
      <c r="Y7" s="144">
        <v>61</v>
      </c>
      <c r="Z7" s="144">
        <v>58</v>
      </c>
      <c r="AA7" s="145"/>
      <c r="AB7" s="144"/>
      <c r="AC7" s="144"/>
    </row>
    <row r="8" spans="1:29" ht="22.2" customHeight="1" thickBot="1">
      <c r="A8" s="131" t="s">
        <v>219</v>
      </c>
      <c r="B8" s="132">
        <f>C8+D8</f>
        <v>369</v>
      </c>
      <c r="C8" s="133">
        <v>202</v>
      </c>
      <c r="D8" s="133">
        <v>167</v>
      </c>
      <c r="E8" s="133">
        <f>F8+G8</f>
        <v>143</v>
      </c>
      <c r="F8" s="133">
        <v>79</v>
      </c>
      <c r="G8" s="133">
        <v>64</v>
      </c>
      <c r="H8" s="133">
        <f>I8+J8</f>
        <v>396</v>
      </c>
      <c r="I8" s="133">
        <v>214</v>
      </c>
      <c r="J8" s="133">
        <v>182</v>
      </c>
      <c r="K8" s="133">
        <f>L8+M8</f>
        <v>304</v>
      </c>
      <c r="L8" s="133">
        <v>160</v>
      </c>
      <c r="M8" s="133">
        <v>144</v>
      </c>
      <c r="N8" s="134">
        <f>O8+P8</f>
        <v>202</v>
      </c>
      <c r="O8" s="134">
        <v>108</v>
      </c>
      <c r="P8" s="135">
        <v>94</v>
      </c>
      <c r="Q8" s="134">
        <v>163</v>
      </c>
      <c r="R8" s="134">
        <v>84</v>
      </c>
      <c r="S8" s="136">
        <v>79</v>
      </c>
      <c r="X8" s="145" t="s">
        <v>247</v>
      </c>
      <c r="Y8" s="144">
        <v>100</v>
      </c>
      <c r="Z8" s="144">
        <v>69</v>
      </c>
      <c r="AA8" s="145"/>
      <c r="AB8" s="144"/>
      <c r="AC8" s="144"/>
    </row>
    <row r="9" spans="1:29" ht="32.4" customHeight="1" thickBot="1">
      <c r="A9" s="137" t="s">
        <v>1363</v>
      </c>
      <c r="B9" s="138">
        <f t="shared" ref="B9:P9" si="2">B6+B7+B8</f>
        <v>830</v>
      </c>
      <c r="C9" s="139">
        <f t="shared" si="2"/>
        <v>459</v>
      </c>
      <c r="D9" s="139">
        <f t="shared" si="2"/>
        <v>371</v>
      </c>
      <c r="E9" s="139">
        <f t="shared" si="2"/>
        <v>387</v>
      </c>
      <c r="F9" s="139">
        <f t="shared" si="2"/>
        <v>203</v>
      </c>
      <c r="G9" s="139">
        <f t="shared" si="2"/>
        <v>184</v>
      </c>
      <c r="H9" s="139">
        <f t="shared" si="2"/>
        <v>907</v>
      </c>
      <c r="I9" s="139">
        <f t="shared" si="2"/>
        <v>489</v>
      </c>
      <c r="J9" s="139">
        <f t="shared" si="2"/>
        <v>418</v>
      </c>
      <c r="K9" s="139">
        <f t="shared" si="2"/>
        <v>697</v>
      </c>
      <c r="L9" s="139">
        <f t="shared" si="2"/>
        <v>367</v>
      </c>
      <c r="M9" s="139">
        <f t="shared" si="2"/>
        <v>330</v>
      </c>
      <c r="N9" s="140">
        <f t="shared" si="2"/>
        <v>535</v>
      </c>
      <c r="O9" s="140">
        <f t="shared" si="2"/>
        <v>265</v>
      </c>
      <c r="P9" s="141">
        <f t="shared" si="2"/>
        <v>270</v>
      </c>
      <c r="Q9" s="140">
        <f>SUM(Q6:Q8)</f>
        <v>403</v>
      </c>
      <c r="R9" s="140">
        <f>SUM(R6:R8)</f>
        <v>201</v>
      </c>
      <c r="S9" s="142">
        <f>SUM(S6:S8)</f>
        <v>202</v>
      </c>
      <c r="X9" s="145" t="s">
        <v>248</v>
      </c>
      <c r="Y9" s="144">
        <v>97</v>
      </c>
      <c r="Z9" s="144">
        <v>96</v>
      </c>
      <c r="AA9" s="145"/>
      <c r="AB9" s="144"/>
      <c r="AC9" s="144"/>
    </row>
    <row r="10" spans="1:29" ht="22.2" customHeight="1">
      <c r="A10" s="119" t="s">
        <v>220</v>
      </c>
      <c r="B10" s="120">
        <f t="shared" ref="B10:B19" si="3">C10+D10</f>
        <v>286</v>
      </c>
      <c r="C10" s="121">
        <v>136</v>
      </c>
      <c r="D10" s="121">
        <v>150</v>
      </c>
      <c r="E10" s="121">
        <f t="shared" ref="E10:E19" si="4">F10+G10</f>
        <v>126</v>
      </c>
      <c r="F10" s="121">
        <v>65</v>
      </c>
      <c r="G10" s="121">
        <v>61</v>
      </c>
      <c r="H10" s="121">
        <f t="shared" ref="H10:H19" si="5">I10+J10</f>
        <v>376</v>
      </c>
      <c r="I10" s="121">
        <v>199</v>
      </c>
      <c r="J10" s="121">
        <v>177</v>
      </c>
      <c r="K10" s="121">
        <f t="shared" ref="K10:K19" si="6">L10+M10</f>
        <v>303</v>
      </c>
      <c r="L10" s="121">
        <v>172</v>
      </c>
      <c r="M10" s="121">
        <v>131</v>
      </c>
      <c r="N10" s="122">
        <f t="shared" ref="N10:N19" si="7">O10+P10</f>
        <v>219</v>
      </c>
      <c r="O10" s="122">
        <v>127</v>
      </c>
      <c r="P10" s="123">
        <v>92</v>
      </c>
      <c r="Q10" s="122">
        <v>198</v>
      </c>
      <c r="R10" s="122">
        <v>123</v>
      </c>
      <c r="S10" s="124">
        <v>75</v>
      </c>
      <c r="X10" s="145" t="s">
        <v>249</v>
      </c>
      <c r="Y10" s="144">
        <v>99</v>
      </c>
      <c r="Z10" s="144">
        <v>102</v>
      </c>
      <c r="AA10" s="145"/>
      <c r="AB10" s="144"/>
      <c r="AC10" s="144"/>
    </row>
    <row r="11" spans="1:29" ht="22.2" customHeight="1">
      <c r="A11" s="125" t="s">
        <v>221</v>
      </c>
      <c r="B11" s="126">
        <f t="shared" si="3"/>
        <v>208</v>
      </c>
      <c r="C11" s="127">
        <v>113</v>
      </c>
      <c r="D11" s="127">
        <v>95</v>
      </c>
      <c r="E11" s="127">
        <f t="shared" si="4"/>
        <v>99</v>
      </c>
      <c r="F11" s="127">
        <v>71</v>
      </c>
      <c r="G11" s="127">
        <v>28</v>
      </c>
      <c r="H11" s="127">
        <f t="shared" si="5"/>
        <v>240</v>
      </c>
      <c r="I11" s="127">
        <v>125</v>
      </c>
      <c r="J11" s="127">
        <v>115</v>
      </c>
      <c r="K11" s="127">
        <f t="shared" si="6"/>
        <v>182</v>
      </c>
      <c r="L11" s="127">
        <v>90</v>
      </c>
      <c r="M11" s="127">
        <v>92</v>
      </c>
      <c r="N11" s="128">
        <f t="shared" si="7"/>
        <v>165</v>
      </c>
      <c r="O11" s="128">
        <v>89</v>
      </c>
      <c r="P11" s="129">
        <v>76</v>
      </c>
      <c r="Q11" s="128">
        <v>119</v>
      </c>
      <c r="R11" s="128">
        <v>61</v>
      </c>
      <c r="S11" s="130">
        <v>58</v>
      </c>
      <c r="X11" s="145" t="s">
        <v>250</v>
      </c>
      <c r="Y11" s="144">
        <v>143</v>
      </c>
      <c r="Z11" s="144">
        <v>100</v>
      </c>
      <c r="AA11" s="145"/>
      <c r="AB11" s="144"/>
      <c r="AC11" s="144"/>
    </row>
    <row r="12" spans="1:29" ht="22.2" customHeight="1">
      <c r="A12" s="125" t="s">
        <v>222</v>
      </c>
      <c r="B12" s="126">
        <f t="shared" si="3"/>
        <v>236</v>
      </c>
      <c r="C12" s="127">
        <v>122</v>
      </c>
      <c r="D12" s="127">
        <v>114</v>
      </c>
      <c r="E12" s="127">
        <f t="shared" si="4"/>
        <v>135</v>
      </c>
      <c r="F12" s="127">
        <v>74</v>
      </c>
      <c r="G12" s="127">
        <v>61</v>
      </c>
      <c r="H12" s="127">
        <f t="shared" si="5"/>
        <v>310</v>
      </c>
      <c r="I12" s="127">
        <v>176</v>
      </c>
      <c r="J12" s="127">
        <v>134</v>
      </c>
      <c r="K12" s="127">
        <f t="shared" si="6"/>
        <v>245</v>
      </c>
      <c r="L12" s="127">
        <v>133</v>
      </c>
      <c r="M12" s="127">
        <v>112</v>
      </c>
      <c r="N12" s="128">
        <f t="shared" si="7"/>
        <v>217</v>
      </c>
      <c r="O12" s="128">
        <v>111</v>
      </c>
      <c r="P12" s="129">
        <v>106</v>
      </c>
      <c r="Q12" s="128">
        <v>169</v>
      </c>
      <c r="R12" s="128">
        <v>100</v>
      </c>
      <c r="S12" s="130">
        <v>69</v>
      </c>
      <c r="X12" s="145" t="s">
        <v>251</v>
      </c>
      <c r="Y12" s="144">
        <v>146</v>
      </c>
      <c r="Z12" s="144">
        <v>121</v>
      </c>
      <c r="AA12" s="145"/>
      <c r="AB12" s="144"/>
      <c r="AC12" s="144"/>
    </row>
    <row r="13" spans="1:29" ht="22.2" customHeight="1">
      <c r="A13" s="125" t="s">
        <v>223</v>
      </c>
      <c r="B13" s="126">
        <f t="shared" si="3"/>
        <v>259</v>
      </c>
      <c r="C13" s="127">
        <v>131</v>
      </c>
      <c r="D13" s="127">
        <v>128</v>
      </c>
      <c r="E13" s="127">
        <f t="shared" si="4"/>
        <v>139</v>
      </c>
      <c r="F13" s="127">
        <v>76</v>
      </c>
      <c r="G13" s="127">
        <v>63</v>
      </c>
      <c r="H13" s="127">
        <f t="shared" si="5"/>
        <v>329</v>
      </c>
      <c r="I13" s="127">
        <v>188</v>
      </c>
      <c r="J13" s="127">
        <v>141</v>
      </c>
      <c r="K13" s="127">
        <f t="shared" si="6"/>
        <v>302</v>
      </c>
      <c r="L13" s="127">
        <v>170</v>
      </c>
      <c r="M13" s="127">
        <v>132</v>
      </c>
      <c r="N13" s="128">
        <f t="shared" si="7"/>
        <v>232</v>
      </c>
      <c r="O13" s="128">
        <v>116</v>
      </c>
      <c r="P13" s="129">
        <v>116</v>
      </c>
      <c r="Q13" s="128">
        <v>193</v>
      </c>
      <c r="R13" s="128">
        <v>97</v>
      </c>
      <c r="S13" s="130">
        <v>96</v>
      </c>
      <c r="X13" s="145" t="s">
        <v>252</v>
      </c>
      <c r="Y13" s="144">
        <v>193</v>
      </c>
      <c r="Z13" s="144">
        <v>166</v>
      </c>
      <c r="AA13" s="145"/>
      <c r="AB13" s="144"/>
      <c r="AC13" s="144"/>
    </row>
    <row r="14" spans="1:29" ht="22.2" customHeight="1">
      <c r="A14" s="125" t="s">
        <v>224</v>
      </c>
      <c r="B14" s="126">
        <f t="shared" si="3"/>
        <v>318</v>
      </c>
      <c r="C14" s="127">
        <v>155</v>
      </c>
      <c r="D14" s="127">
        <v>163</v>
      </c>
      <c r="E14" s="127">
        <f t="shared" si="4"/>
        <v>167</v>
      </c>
      <c r="F14" s="127">
        <v>91</v>
      </c>
      <c r="G14" s="127">
        <v>76</v>
      </c>
      <c r="H14" s="127">
        <f t="shared" si="5"/>
        <v>379</v>
      </c>
      <c r="I14" s="127">
        <v>193</v>
      </c>
      <c r="J14" s="127">
        <v>186</v>
      </c>
      <c r="K14" s="127">
        <f t="shared" si="6"/>
        <v>305</v>
      </c>
      <c r="L14" s="127">
        <v>164</v>
      </c>
      <c r="M14" s="127">
        <v>141</v>
      </c>
      <c r="N14" s="128">
        <f t="shared" si="7"/>
        <v>264</v>
      </c>
      <c r="O14" s="128">
        <v>155</v>
      </c>
      <c r="P14" s="129">
        <v>109</v>
      </c>
      <c r="Q14" s="128">
        <v>201</v>
      </c>
      <c r="R14" s="128">
        <v>99</v>
      </c>
      <c r="S14" s="130">
        <v>102</v>
      </c>
      <c r="X14" s="145" t="s">
        <v>253</v>
      </c>
      <c r="Y14" s="144">
        <v>230</v>
      </c>
      <c r="Z14" s="144">
        <v>220</v>
      </c>
      <c r="AA14" s="145"/>
      <c r="AB14" s="144"/>
      <c r="AC14" s="144"/>
    </row>
    <row r="15" spans="1:29" ht="22.2" customHeight="1">
      <c r="A15" s="125" t="s">
        <v>225</v>
      </c>
      <c r="B15" s="126">
        <f t="shared" si="3"/>
        <v>363</v>
      </c>
      <c r="C15" s="127">
        <v>192</v>
      </c>
      <c r="D15" s="127">
        <v>171</v>
      </c>
      <c r="E15" s="127">
        <f t="shared" si="4"/>
        <v>184</v>
      </c>
      <c r="F15" s="127">
        <v>102</v>
      </c>
      <c r="G15" s="127">
        <v>82</v>
      </c>
      <c r="H15" s="127">
        <f t="shared" si="5"/>
        <v>463</v>
      </c>
      <c r="I15" s="127">
        <v>231</v>
      </c>
      <c r="J15" s="127">
        <v>232</v>
      </c>
      <c r="K15" s="127">
        <f t="shared" si="6"/>
        <v>380</v>
      </c>
      <c r="L15" s="127">
        <v>199</v>
      </c>
      <c r="M15" s="127">
        <v>181</v>
      </c>
      <c r="N15" s="128">
        <f t="shared" si="7"/>
        <v>288</v>
      </c>
      <c r="O15" s="128">
        <v>157</v>
      </c>
      <c r="P15" s="129">
        <v>131</v>
      </c>
      <c r="Q15" s="128">
        <v>243</v>
      </c>
      <c r="R15" s="128">
        <v>143</v>
      </c>
      <c r="S15" s="130">
        <v>100</v>
      </c>
      <c r="X15" s="145" t="s">
        <v>254</v>
      </c>
      <c r="Y15" s="144">
        <v>292</v>
      </c>
      <c r="Z15" s="144">
        <v>236</v>
      </c>
      <c r="AA15" s="145"/>
      <c r="AB15" s="144"/>
      <c r="AC15" s="144"/>
    </row>
    <row r="16" spans="1:29" ht="22.2" customHeight="1">
      <c r="A16" s="125" t="s">
        <v>226</v>
      </c>
      <c r="B16" s="126">
        <f t="shared" si="3"/>
        <v>399</v>
      </c>
      <c r="C16" s="127">
        <v>204</v>
      </c>
      <c r="D16" s="127">
        <v>195</v>
      </c>
      <c r="E16" s="127">
        <f t="shared" si="4"/>
        <v>200</v>
      </c>
      <c r="F16" s="127">
        <v>111</v>
      </c>
      <c r="G16" s="127">
        <v>89</v>
      </c>
      <c r="H16" s="127">
        <f t="shared" si="5"/>
        <v>550</v>
      </c>
      <c r="I16" s="127">
        <v>292</v>
      </c>
      <c r="J16" s="127">
        <v>258</v>
      </c>
      <c r="K16" s="127">
        <f t="shared" si="6"/>
        <v>439</v>
      </c>
      <c r="L16" s="127">
        <v>222</v>
      </c>
      <c r="M16" s="127">
        <v>217</v>
      </c>
      <c r="N16" s="128">
        <f t="shared" si="7"/>
        <v>365</v>
      </c>
      <c r="O16" s="128">
        <v>199</v>
      </c>
      <c r="P16" s="129">
        <v>166</v>
      </c>
      <c r="Q16" s="128">
        <v>267</v>
      </c>
      <c r="R16" s="128">
        <v>146</v>
      </c>
      <c r="S16" s="130">
        <v>121</v>
      </c>
      <c r="X16" s="145" t="s">
        <v>255</v>
      </c>
      <c r="Y16" s="144">
        <v>295</v>
      </c>
      <c r="Z16" s="144">
        <v>266</v>
      </c>
      <c r="AA16" s="145"/>
      <c r="AB16" s="144"/>
      <c r="AC16" s="144"/>
    </row>
    <row r="17" spans="1:29" ht="22.2" customHeight="1">
      <c r="A17" s="125" t="s">
        <v>227</v>
      </c>
      <c r="B17" s="126">
        <f t="shared" si="3"/>
        <v>461</v>
      </c>
      <c r="C17" s="127">
        <v>243</v>
      </c>
      <c r="D17" s="127">
        <v>218</v>
      </c>
      <c r="E17" s="127">
        <f t="shared" si="4"/>
        <v>234</v>
      </c>
      <c r="F17" s="127">
        <v>137</v>
      </c>
      <c r="G17" s="127">
        <v>97</v>
      </c>
      <c r="H17" s="127">
        <f t="shared" si="5"/>
        <v>590</v>
      </c>
      <c r="I17" s="127">
        <v>312</v>
      </c>
      <c r="J17" s="127">
        <v>278</v>
      </c>
      <c r="K17" s="127">
        <f t="shared" si="6"/>
        <v>552</v>
      </c>
      <c r="L17" s="127">
        <v>299</v>
      </c>
      <c r="M17" s="127">
        <v>253</v>
      </c>
      <c r="N17" s="128">
        <f t="shared" si="7"/>
        <v>461</v>
      </c>
      <c r="O17" s="128">
        <v>243</v>
      </c>
      <c r="P17" s="129">
        <v>218</v>
      </c>
      <c r="Q17" s="128">
        <v>359</v>
      </c>
      <c r="R17" s="128">
        <v>193</v>
      </c>
      <c r="S17" s="130">
        <v>166</v>
      </c>
      <c r="X17" s="145" t="s">
        <v>256</v>
      </c>
      <c r="Y17" s="144">
        <v>328</v>
      </c>
      <c r="Z17" s="144">
        <v>295</v>
      </c>
      <c r="AA17" s="145"/>
      <c r="AB17" s="144"/>
      <c r="AC17" s="144"/>
    </row>
    <row r="18" spans="1:29" ht="22.2" customHeight="1">
      <c r="A18" s="125" t="s">
        <v>228</v>
      </c>
      <c r="B18" s="126">
        <f t="shared" si="3"/>
        <v>401</v>
      </c>
      <c r="C18" s="127">
        <v>194</v>
      </c>
      <c r="D18" s="127">
        <v>207</v>
      </c>
      <c r="E18" s="127">
        <f t="shared" si="4"/>
        <v>226</v>
      </c>
      <c r="F18" s="127">
        <v>102</v>
      </c>
      <c r="G18" s="127">
        <v>124</v>
      </c>
      <c r="H18" s="127">
        <f t="shared" si="5"/>
        <v>699</v>
      </c>
      <c r="I18" s="127">
        <v>375</v>
      </c>
      <c r="J18" s="127">
        <v>324</v>
      </c>
      <c r="K18" s="127">
        <f t="shared" si="6"/>
        <v>575</v>
      </c>
      <c r="L18" s="127">
        <v>303</v>
      </c>
      <c r="M18" s="127">
        <v>272</v>
      </c>
      <c r="N18" s="128">
        <f t="shared" si="7"/>
        <v>546</v>
      </c>
      <c r="O18" s="128">
        <v>298</v>
      </c>
      <c r="P18" s="129">
        <v>248</v>
      </c>
      <c r="Q18" s="128">
        <v>450</v>
      </c>
      <c r="R18" s="128">
        <v>230</v>
      </c>
      <c r="S18" s="130">
        <v>220</v>
      </c>
      <c r="X18" s="145" t="s">
        <v>257</v>
      </c>
      <c r="Y18" s="144">
        <v>221</v>
      </c>
      <c r="Z18" s="144">
        <v>294</v>
      </c>
      <c r="AA18" s="145"/>
      <c r="AB18" s="144"/>
      <c r="AC18" s="144"/>
    </row>
    <row r="19" spans="1:29" ht="22.2" customHeight="1" thickBot="1">
      <c r="A19" s="131" t="s">
        <v>229</v>
      </c>
      <c r="B19" s="132">
        <f t="shared" si="3"/>
        <v>540</v>
      </c>
      <c r="C19" s="133">
        <v>242</v>
      </c>
      <c r="D19" s="133">
        <v>298</v>
      </c>
      <c r="E19" s="133">
        <f t="shared" si="4"/>
        <v>269</v>
      </c>
      <c r="F19" s="133">
        <v>123</v>
      </c>
      <c r="G19" s="133">
        <v>146</v>
      </c>
      <c r="H19" s="133">
        <f t="shared" si="5"/>
        <v>629</v>
      </c>
      <c r="I19" s="133">
        <v>300</v>
      </c>
      <c r="J19" s="133">
        <v>329</v>
      </c>
      <c r="K19" s="133">
        <f t="shared" si="6"/>
        <v>686</v>
      </c>
      <c r="L19" s="133">
        <v>371</v>
      </c>
      <c r="M19" s="133">
        <v>315</v>
      </c>
      <c r="N19" s="134">
        <f t="shared" si="7"/>
        <v>578</v>
      </c>
      <c r="O19" s="134">
        <v>306</v>
      </c>
      <c r="P19" s="135">
        <v>272</v>
      </c>
      <c r="Q19" s="134">
        <v>528</v>
      </c>
      <c r="R19" s="134">
        <v>292</v>
      </c>
      <c r="S19" s="136">
        <v>236</v>
      </c>
      <c r="X19" s="145" t="s">
        <v>258</v>
      </c>
      <c r="Y19" s="144">
        <v>226</v>
      </c>
      <c r="Z19" s="144">
        <v>337</v>
      </c>
      <c r="AA19" s="145"/>
      <c r="AB19" s="144"/>
      <c r="AC19" s="144"/>
    </row>
    <row r="20" spans="1:29" ht="34.799999999999997" customHeight="1" thickBot="1">
      <c r="A20" s="137" t="s">
        <v>230</v>
      </c>
      <c r="B20" s="138">
        <f>B10+B11+B12+B13+B14+B15+B16+B17+B18+B19</f>
        <v>3471</v>
      </c>
      <c r="C20" s="139">
        <f>C10+C11+C12+C13+C14+C15+C16+C17+C18+C19</f>
        <v>1732</v>
      </c>
      <c r="D20" s="139">
        <f>D10+D11+D12+D13+D14+D15+D16+D17+D18+D19</f>
        <v>1739</v>
      </c>
      <c r="E20" s="139">
        <f>SUM(E10:E19)</f>
        <v>1779</v>
      </c>
      <c r="F20" s="139">
        <f>SUM(F10:F19)</f>
        <v>952</v>
      </c>
      <c r="G20" s="139">
        <f>SUM(G10:G19)</f>
        <v>827</v>
      </c>
      <c r="H20" s="139">
        <f t="shared" ref="H20:P20" si="8">H10+H11+H12+H13+H14+H15+H16+H17+H18+H19</f>
        <v>4565</v>
      </c>
      <c r="I20" s="139">
        <f t="shared" si="8"/>
        <v>2391</v>
      </c>
      <c r="J20" s="139">
        <f t="shared" si="8"/>
        <v>2174</v>
      </c>
      <c r="K20" s="139">
        <f t="shared" si="8"/>
        <v>3969</v>
      </c>
      <c r="L20" s="139">
        <f t="shared" si="8"/>
        <v>2123</v>
      </c>
      <c r="M20" s="139">
        <f t="shared" si="8"/>
        <v>1846</v>
      </c>
      <c r="N20" s="140">
        <f t="shared" si="8"/>
        <v>3335</v>
      </c>
      <c r="O20" s="140">
        <f t="shared" si="8"/>
        <v>1801</v>
      </c>
      <c r="P20" s="141">
        <f t="shared" si="8"/>
        <v>1534</v>
      </c>
      <c r="Q20" s="140">
        <f>SUM(Q10:Q19)</f>
        <v>2727</v>
      </c>
      <c r="R20" s="140">
        <f>SUM(R10:R19)</f>
        <v>1484</v>
      </c>
      <c r="S20" s="142">
        <f>SUM(S10:S19)</f>
        <v>1243</v>
      </c>
      <c r="X20" s="145" t="s">
        <v>259</v>
      </c>
      <c r="Y20" s="144">
        <v>300</v>
      </c>
      <c r="Z20" s="144">
        <v>514</v>
      </c>
      <c r="AA20" s="145"/>
      <c r="AB20" s="144"/>
      <c r="AC20" s="144"/>
    </row>
    <row r="21" spans="1:29" ht="22.2" customHeight="1">
      <c r="A21" s="119" t="s">
        <v>231</v>
      </c>
      <c r="B21" s="120">
        <f>C21+D21</f>
        <v>606</v>
      </c>
      <c r="C21" s="121">
        <v>298</v>
      </c>
      <c r="D21" s="121">
        <v>308</v>
      </c>
      <c r="E21" s="121">
        <f>F21+G21</f>
        <v>350</v>
      </c>
      <c r="F21" s="121">
        <v>159</v>
      </c>
      <c r="G21" s="121">
        <v>191</v>
      </c>
      <c r="H21" s="121">
        <f>I21+J21</f>
        <v>783</v>
      </c>
      <c r="I21" s="121">
        <v>354</v>
      </c>
      <c r="J21" s="121">
        <v>429</v>
      </c>
      <c r="K21" s="121">
        <f>L21+M21</f>
        <v>603</v>
      </c>
      <c r="L21" s="121">
        <v>277</v>
      </c>
      <c r="M21" s="121">
        <v>326</v>
      </c>
      <c r="N21" s="122">
        <f>O21+P21</f>
        <v>668</v>
      </c>
      <c r="O21" s="122">
        <v>366</v>
      </c>
      <c r="P21" s="123">
        <v>302</v>
      </c>
      <c r="Q21" s="122">
        <v>561</v>
      </c>
      <c r="R21" s="122">
        <v>295</v>
      </c>
      <c r="S21" s="124">
        <v>266</v>
      </c>
    </row>
    <row r="22" spans="1:29" ht="22.2" customHeight="1">
      <c r="A22" s="125" t="s">
        <v>232</v>
      </c>
      <c r="B22" s="126">
        <f>C22+D22</f>
        <v>639</v>
      </c>
      <c r="C22" s="127">
        <v>318</v>
      </c>
      <c r="D22" s="127">
        <v>321</v>
      </c>
      <c r="E22" s="127">
        <f>F22+G22</f>
        <v>329</v>
      </c>
      <c r="F22" s="127">
        <v>157</v>
      </c>
      <c r="G22" s="127">
        <v>172</v>
      </c>
      <c r="H22" s="127">
        <f>I22+J22</f>
        <v>899</v>
      </c>
      <c r="I22" s="127">
        <v>422</v>
      </c>
      <c r="J22" s="127">
        <v>477</v>
      </c>
      <c r="K22" s="127">
        <f>L22+M22</f>
        <v>736</v>
      </c>
      <c r="L22" s="127">
        <v>332</v>
      </c>
      <c r="M22" s="127">
        <v>404</v>
      </c>
      <c r="N22" s="128">
        <f>O22+P22</f>
        <v>566</v>
      </c>
      <c r="O22" s="128">
        <v>261</v>
      </c>
      <c r="P22" s="129">
        <v>305</v>
      </c>
      <c r="Q22" s="128">
        <v>623</v>
      </c>
      <c r="R22" s="128">
        <v>328</v>
      </c>
      <c r="S22" s="130">
        <v>295</v>
      </c>
    </row>
    <row r="23" spans="1:29" ht="22.2" customHeight="1">
      <c r="A23" s="125" t="s">
        <v>233</v>
      </c>
      <c r="B23" s="126">
        <f>C23+D23</f>
        <v>408</v>
      </c>
      <c r="C23" s="127">
        <v>176</v>
      </c>
      <c r="D23" s="127">
        <v>232</v>
      </c>
      <c r="E23" s="127">
        <f>F23+G23</f>
        <v>255</v>
      </c>
      <c r="F23" s="127">
        <v>110</v>
      </c>
      <c r="G23" s="127">
        <v>145</v>
      </c>
      <c r="H23" s="127">
        <f>I23+J23</f>
        <v>840</v>
      </c>
      <c r="I23" s="127">
        <v>392</v>
      </c>
      <c r="J23" s="127">
        <v>448</v>
      </c>
      <c r="K23" s="127">
        <f>L23+M23</f>
        <v>794</v>
      </c>
      <c r="L23" s="127">
        <v>365</v>
      </c>
      <c r="M23" s="127">
        <v>429</v>
      </c>
      <c r="N23" s="128">
        <f>O23+P23</f>
        <v>653</v>
      </c>
      <c r="O23" s="128">
        <v>278</v>
      </c>
      <c r="P23" s="129">
        <v>375</v>
      </c>
      <c r="Q23" s="128">
        <v>515</v>
      </c>
      <c r="R23" s="128">
        <v>221</v>
      </c>
      <c r="S23" s="130">
        <v>294</v>
      </c>
    </row>
    <row r="24" spans="1:29" ht="22.2" customHeight="1">
      <c r="A24" s="125" t="s">
        <v>234</v>
      </c>
      <c r="B24" s="126">
        <f>C24+D24</f>
        <v>266</v>
      </c>
      <c r="C24" s="127">
        <v>112</v>
      </c>
      <c r="D24" s="127">
        <v>154</v>
      </c>
      <c r="E24" s="127">
        <f>F24+G24</f>
        <v>143</v>
      </c>
      <c r="F24" s="127">
        <v>50</v>
      </c>
      <c r="G24" s="127">
        <v>93</v>
      </c>
      <c r="H24" s="127">
        <f>I24+J24</f>
        <v>551</v>
      </c>
      <c r="I24" s="127">
        <v>219</v>
      </c>
      <c r="J24" s="127">
        <v>332</v>
      </c>
      <c r="K24" s="127">
        <f>L24+M24</f>
        <v>690</v>
      </c>
      <c r="L24" s="127">
        <v>295</v>
      </c>
      <c r="M24" s="127">
        <v>395</v>
      </c>
      <c r="N24" s="128">
        <f>O24+P24</f>
        <v>661</v>
      </c>
      <c r="O24" s="128">
        <v>284</v>
      </c>
      <c r="P24" s="129">
        <v>377</v>
      </c>
      <c r="Q24" s="128">
        <v>563</v>
      </c>
      <c r="R24" s="128">
        <v>226</v>
      </c>
      <c r="S24" s="130">
        <v>337</v>
      </c>
    </row>
    <row r="25" spans="1:29" ht="22.2" customHeight="1" thickBot="1">
      <c r="A25" s="131" t="s">
        <v>235</v>
      </c>
      <c r="B25" s="132">
        <f>C25+D25</f>
        <v>211</v>
      </c>
      <c r="C25" s="133">
        <v>72</v>
      </c>
      <c r="D25" s="133">
        <v>139</v>
      </c>
      <c r="E25" s="133">
        <f>F25+G25</f>
        <v>111</v>
      </c>
      <c r="F25" s="133">
        <v>40</v>
      </c>
      <c r="G25" s="133">
        <v>71</v>
      </c>
      <c r="H25" s="133">
        <f>I25+J25</f>
        <v>443</v>
      </c>
      <c r="I25" s="133">
        <v>141</v>
      </c>
      <c r="J25" s="133">
        <v>302</v>
      </c>
      <c r="K25" s="133">
        <f>L25+M25</f>
        <v>584</v>
      </c>
      <c r="L25" s="133">
        <v>186</v>
      </c>
      <c r="M25" s="133">
        <v>398</v>
      </c>
      <c r="N25" s="134">
        <f>O25+P25</f>
        <v>773</v>
      </c>
      <c r="O25" s="134">
        <v>276</v>
      </c>
      <c r="P25" s="135">
        <v>497</v>
      </c>
      <c r="Q25" s="134">
        <v>814</v>
      </c>
      <c r="R25" s="134">
        <v>300</v>
      </c>
      <c r="S25" s="136">
        <v>514</v>
      </c>
    </row>
    <row r="26" spans="1:29" ht="22.2" customHeight="1" thickBot="1">
      <c r="A26" s="143" t="s">
        <v>236</v>
      </c>
      <c r="B26" s="138">
        <f t="shared" ref="B26:P26" si="9">B21+B22+B23+B24+B25</f>
        <v>2130</v>
      </c>
      <c r="C26" s="139">
        <f t="shared" si="9"/>
        <v>976</v>
      </c>
      <c r="D26" s="139">
        <f t="shared" si="9"/>
        <v>1154</v>
      </c>
      <c r="E26" s="139">
        <f t="shared" si="9"/>
        <v>1188</v>
      </c>
      <c r="F26" s="139">
        <f t="shared" si="9"/>
        <v>516</v>
      </c>
      <c r="G26" s="139">
        <f t="shared" si="9"/>
        <v>672</v>
      </c>
      <c r="H26" s="139">
        <f t="shared" si="9"/>
        <v>3516</v>
      </c>
      <c r="I26" s="139">
        <f t="shared" si="9"/>
        <v>1528</v>
      </c>
      <c r="J26" s="139">
        <f t="shared" si="9"/>
        <v>1988</v>
      </c>
      <c r="K26" s="139">
        <f t="shared" si="9"/>
        <v>3407</v>
      </c>
      <c r="L26" s="139">
        <f t="shared" si="9"/>
        <v>1455</v>
      </c>
      <c r="M26" s="139">
        <f t="shared" si="9"/>
        <v>1952</v>
      </c>
      <c r="N26" s="140">
        <f t="shared" si="9"/>
        <v>3321</v>
      </c>
      <c r="O26" s="140">
        <f t="shared" si="9"/>
        <v>1465</v>
      </c>
      <c r="P26" s="141">
        <f t="shared" si="9"/>
        <v>1856</v>
      </c>
      <c r="Q26" s="140">
        <v>3076</v>
      </c>
      <c r="R26" s="140">
        <v>1370</v>
      </c>
      <c r="S26" s="142">
        <v>1706</v>
      </c>
    </row>
    <row r="27" spans="1:29" ht="22.2" customHeight="1" thickBot="1">
      <c r="A27" s="113" t="s">
        <v>237</v>
      </c>
      <c r="B27" s="114" t="s">
        <v>238</v>
      </c>
      <c r="C27" s="115" t="s">
        <v>238</v>
      </c>
      <c r="D27" s="115" t="s">
        <v>238</v>
      </c>
      <c r="E27" s="115" t="s">
        <v>238</v>
      </c>
      <c r="F27" s="115" t="s">
        <v>238</v>
      </c>
      <c r="G27" s="115" t="s">
        <v>238</v>
      </c>
      <c r="H27" s="115" t="s">
        <v>238</v>
      </c>
      <c r="I27" s="115" t="s">
        <v>238</v>
      </c>
      <c r="J27" s="115" t="s">
        <v>238</v>
      </c>
      <c r="K27" s="115">
        <v>1</v>
      </c>
      <c r="L27" s="115">
        <v>1</v>
      </c>
      <c r="M27" s="115">
        <v>0</v>
      </c>
      <c r="N27" s="116">
        <v>1</v>
      </c>
      <c r="O27" s="116">
        <v>1</v>
      </c>
      <c r="P27" s="117">
        <v>0</v>
      </c>
      <c r="Q27" s="116" t="s">
        <v>239</v>
      </c>
      <c r="R27" s="116" t="s">
        <v>239</v>
      </c>
      <c r="S27" s="118" t="s">
        <v>239</v>
      </c>
    </row>
    <row r="28" spans="1:29" ht="22.2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1111" t="s">
        <v>240</v>
      </c>
      <c r="Q28" s="1111"/>
      <c r="R28" s="1111"/>
      <c r="S28" s="1111"/>
    </row>
    <row r="29" spans="1: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29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9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9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1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19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19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19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19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19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1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1:19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19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1:19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1:19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1:19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19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19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19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19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1:19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1:19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19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19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19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19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19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1:19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1:19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1:19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1:19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1:1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1:19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1:19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1:19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1:19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1:19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  <row r="95" spans="1:19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1:19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1:19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1:1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1:19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1:19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1:19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1:19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1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1:19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1:19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1:19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1:19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1:19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:19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1:19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:19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1:19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1: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1:19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1:19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1:19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:19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1:19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:19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1:19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:1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19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:19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1:19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1:19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1:19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1:19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1:19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1:19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1:19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1:1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1:19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1:19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1:19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1:19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1:19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1:19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1:19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47" spans="1:19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1:19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1:1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1:19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1:19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1:19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1:19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:19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1:19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1:19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1:19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1:1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1:19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1:19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1:19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1:19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1:19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1:19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1:19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1:19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1:19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1:1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1:19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1:19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1:19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1:19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1:19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1:19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1:19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1:19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1:19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1:1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1:19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1:19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1:19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1:19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1:19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1:19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1:19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1:19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1:19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1:1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1:19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1:19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1:19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1:19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1:19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1:19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1:19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1:19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1:19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1:1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1:19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1:19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1:19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1:19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1:19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1:19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1:1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1:19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1:19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1:19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1:19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1:19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1:19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1:19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1:19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1:19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1: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1:19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1:19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1:19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1:19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1:19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1:19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1:19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1:19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1:19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</row>
    <row r="229" spans="1:1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1:19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1:19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1:19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1:19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1:19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1:19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1:19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1:19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1:19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</row>
    <row r="239" spans="1:1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1:19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1:19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1:19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1:19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1:19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1:19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1:19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1:19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1:19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1:1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1:19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</row>
    <row r="251" spans="1:19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1:19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1:19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1:19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1:19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1:19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1:19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1:19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1:1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1:19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1:19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1:19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1:19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1:19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1:19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1:19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1:19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1:19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</row>
    <row r="269" spans="1:1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</row>
    <row r="270" spans="1:19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1:19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1:19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1:19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1:19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1:19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1:19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1:19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1:19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1:1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1:19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</row>
    <row r="281" spans="1:19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1:19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1:19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1:19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1:19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1:19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1:19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1:19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1:1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1:19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1:19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1:19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1:19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1:19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1:19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1:19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1:19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1:19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1:1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1:19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1:19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1:19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1:19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1:19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1:19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1:19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1:19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1:19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1:1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1:19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1:19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1:19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1:19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1:19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1:19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1:19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1:19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1:19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1:19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1:19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1:19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1:19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1:19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1:19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1:19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1:19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1:19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</sheetData>
  <mergeCells count="14">
    <mergeCell ref="R1:S1"/>
    <mergeCell ref="N3:P3"/>
    <mergeCell ref="Q3:S3"/>
    <mergeCell ref="P28:S28"/>
    <mergeCell ref="A2:A4"/>
    <mergeCell ref="B2:G2"/>
    <mergeCell ref="H2:J2"/>
    <mergeCell ref="K2:M2"/>
    <mergeCell ref="N2:P2"/>
    <mergeCell ref="Q2:S2"/>
    <mergeCell ref="B3:D3"/>
    <mergeCell ref="E3:G3"/>
    <mergeCell ref="H3:J3"/>
    <mergeCell ref="K3:M3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57AE-EDBB-473A-887B-BD8A36CF41D2}">
  <sheetPr codeName="Sheet8"/>
  <dimension ref="A1:J52"/>
  <sheetViews>
    <sheetView view="pageLayout" topLeftCell="A26" zoomScale="70" zoomScaleNormal="70" zoomScalePageLayoutView="70" workbookViewId="0">
      <selection activeCell="E45" sqref="E45"/>
    </sheetView>
  </sheetViews>
  <sheetFormatPr defaultRowHeight="18"/>
  <cols>
    <col min="3" max="3" width="13.796875" customWidth="1"/>
    <col min="4" max="9" width="14.19921875" customWidth="1"/>
    <col min="10" max="10" width="10.5" customWidth="1"/>
  </cols>
  <sheetData>
    <row r="1" spans="1:9" ht="21" customHeight="1" thickBot="1">
      <c r="A1" s="20" t="s">
        <v>261</v>
      </c>
      <c r="B1" s="20"/>
      <c r="C1" s="20"/>
      <c r="D1" s="20"/>
      <c r="E1" s="20"/>
      <c r="F1" s="20"/>
      <c r="G1" s="20"/>
      <c r="H1" s="20"/>
      <c r="I1" s="248" t="s">
        <v>113</v>
      </c>
    </row>
    <row r="2" spans="1:9" ht="17.399999999999999" customHeight="1">
      <c r="A2" s="1136"/>
      <c r="B2" s="1137"/>
      <c r="C2" s="1138"/>
      <c r="D2" s="164" t="s">
        <v>262</v>
      </c>
      <c r="E2" s="785" t="s">
        <v>263</v>
      </c>
      <c r="F2" s="785" t="s">
        <v>264</v>
      </c>
      <c r="G2" s="785" t="s">
        <v>265</v>
      </c>
      <c r="H2" s="785" t="s">
        <v>266</v>
      </c>
      <c r="I2" s="786" t="s">
        <v>266</v>
      </c>
    </row>
    <row r="3" spans="1:9" ht="17.399999999999999" customHeight="1" thickBot="1">
      <c r="A3" s="1139"/>
      <c r="B3" s="1140"/>
      <c r="C3" s="1141"/>
      <c r="D3" s="165" t="s">
        <v>1364</v>
      </c>
      <c r="E3" s="147" t="s">
        <v>267</v>
      </c>
      <c r="F3" s="147" t="s">
        <v>268</v>
      </c>
      <c r="G3" s="147" t="s">
        <v>269</v>
      </c>
      <c r="H3" s="147" t="s">
        <v>270</v>
      </c>
      <c r="I3" s="148" t="s">
        <v>271</v>
      </c>
    </row>
    <row r="4" spans="1:9" ht="20.399999999999999" customHeight="1" thickTop="1">
      <c r="A4" s="1142" t="s">
        <v>272</v>
      </c>
      <c r="B4" s="1143"/>
      <c r="C4" s="766" t="s">
        <v>273</v>
      </c>
      <c r="D4" s="166">
        <v>7930</v>
      </c>
      <c r="E4" s="149">
        <v>554</v>
      </c>
      <c r="F4" s="168">
        <v>815</v>
      </c>
      <c r="G4" s="169">
        <f t="shared" ref="G4:G15" si="0">E4-F4</f>
        <v>-261</v>
      </c>
      <c r="H4" s="168">
        <v>7669</v>
      </c>
      <c r="I4" s="170">
        <f t="shared" ref="I4:I15" si="1">H4/D4</f>
        <v>0.96708701134930641</v>
      </c>
    </row>
    <row r="5" spans="1:9" ht="20.399999999999999" customHeight="1">
      <c r="A5" s="1134"/>
      <c r="B5" s="1144"/>
      <c r="C5" s="765" t="s">
        <v>274</v>
      </c>
      <c r="D5" s="726">
        <v>7622</v>
      </c>
      <c r="E5" s="742">
        <v>542</v>
      </c>
      <c r="F5" s="171">
        <v>930</v>
      </c>
      <c r="G5" s="172">
        <f t="shared" si="0"/>
        <v>-388</v>
      </c>
      <c r="H5" s="171">
        <v>7234</v>
      </c>
      <c r="I5" s="173">
        <f t="shared" si="1"/>
        <v>0.94909472579375487</v>
      </c>
    </row>
    <row r="6" spans="1:9" ht="20.399999999999999" customHeight="1">
      <c r="A6" s="1145"/>
      <c r="B6" s="1144"/>
      <c r="C6" s="765" t="s">
        <v>275</v>
      </c>
      <c r="D6" s="726">
        <v>7141</v>
      </c>
      <c r="E6" s="742">
        <v>507</v>
      </c>
      <c r="F6" s="171">
        <v>978</v>
      </c>
      <c r="G6" s="172">
        <f t="shared" si="0"/>
        <v>-471</v>
      </c>
      <c r="H6" s="171">
        <v>6670</v>
      </c>
      <c r="I6" s="173">
        <f t="shared" si="1"/>
        <v>0.9340428511412967</v>
      </c>
    </row>
    <row r="7" spans="1:9" ht="20.399999999999999" customHeight="1">
      <c r="A7" s="1145"/>
      <c r="B7" s="1144"/>
      <c r="C7" s="765" t="s">
        <v>276</v>
      </c>
      <c r="D7" s="726">
        <v>6857</v>
      </c>
      <c r="E7" s="742">
        <v>475</v>
      </c>
      <c r="F7" s="171">
        <v>1076</v>
      </c>
      <c r="G7" s="172">
        <f t="shared" si="0"/>
        <v>-601</v>
      </c>
      <c r="H7" s="171">
        <v>6256</v>
      </c>
      <c r="I7" s="173">
        <f t="shared" si="1"/>
        <v>0.91235234067376403</v>
      </c>
    </row>
    <row r="8" spans="1:9" ht="20.399999999999999" customHeight="1">
      <c r="A8" s="1146"/>
      <c r="B8" s="1147"/>
      <c r="C8" s="765" t="s">
        <v>277</v>
      </c>
      <c r="D8" s="726">
        <v>6431</v>
      </c>
      <c r="E8" s="742">
        <v>515</v>
      </c>
      <c r="F8" s="171">
        <v>1010</v>
      </c>
      <c r="G8" s="172">
        <f t="shared" si="0"/>
        <v>-495</v>
      </c>
      <c r="H8" s="171">
        <v>5936</v>
      </c>
      <c r="I8" s="173">
        <f t="shared" si="1"/>
        <v>0.92302907790390298</v>
      </c>
    </row>
    <row r="9" spans="1:9" ht="20.399999999999999" customHeight="1">
      <c r="A9" s="1134" t="s">
        <v>278</v>
      </c>
      <c r="B9" s="1135"/>
      <c r="C9" s="765" t="s">
        <v>273</v>
      </c>
      <c r="D9" s="726">
        <v>4846</v>
      </c>
      <c r="E9" s="742">
        <v>335</v>
      </c>
      <c r="F9" s="742">
        <v>443</v>
      </c>
      <c r="G9" s="150">
        <f t="shared" si="0"/>
        <v>-108</v>
      </c>
      <c r="H9" s="742">
        <v>4738</v>
      </c>
      <c r="I9" s="174">
        <f t="shared" si="1"/>
        <v>0.97771357820883198</v>
      </c>
    </row>
    <row r="10" spans="1:9" ht="20.399999999999999" customHeight="1">
      <c r="A10" s="1134"/>
      <c r="B10" s="1135"/>
      <c r="C10" s="765" t="s">
        <v>274</v>
      </c>
      <c r="D10" s="726">
        <v>4280</v>
      </c>
      <c r="E10" s="742">
        <v>396</v>
      </c>
      <c r="F10" s="742">
        <v>429</v>
      </c>
      <c r="G10" s="150">
        <f t="shared" si="0"/>
        <v>-33</v>
      </c>
      <c r="H10" s="742">
        <v>4247</v>
      </c>
      <c r="I10" s="174">
        <f t="shared" si="1"/>
        <v>0.99228971962616819</v>
      </c>
    </row>
    <row r="11" spans="1:9" ht="20.399999999999999" customHeight="1">
      <c r="A11" s="1134"/>
      <c r="B11" s="1135"/>
      <c r="C11" s="765" t="s">
        <v>275</v>
      </c>
      <c r="D11" s="726">
        <v>3985</v>
      </c>
      <c r="E11" s="742">
        <v>484</v>
      </c>
      <c r="F11" s="742">
        <v>373</v>
      </c>
      <c r="G11" s="742">
        <f t="shared" si="0"/>
        <v>111</v>
      </c>
      <c r="H11" s="742">
        <v>4096</v>
      </c>
      <c r="I11" s="174">
        <f t="shared" si="1"/>
        <v>1.0278544542032622</v>
      </c>
    </row>
    <row r="12" spans="1:9" ht="20.399999999999999" customHeight="1">
      <c r="A12" s="1134"/>
      <c r="B12" s="1135"/>
      <c r="C12" s="765" t="s">
        <v>279</v>
      </c>
      <c r="D12" s="726">
        <v>3830</v>
      </c>
      <c r="E12" s="742">
        <v>482</v>
      </c>
      <c r="F12" s="742">
        <v>393</v>
      </c>
      <c r="G12" s="742">
        <f t="shared" si="0"/>
        <v>89</v>
      </c>
      <c r="H12" s="742">
        <v>3919</v>
      </c>
      <c r="I12" s="174">
        <f t="shared" si="1"/>
        <v>1.0232375979112271</v>
      </c>
    </row>
    <row r="13" spans="1:9" ht="20.399999999999999" customHeight="1">
      <c r="A13" s="1134"/>
      <c r="B13" s="1135"/>
      <c r="C13" s="765" t="s">
        <v>277</v>
      </c>
      <c r="D13" s="726">
        <v>3354</v>
      </c>
      <c r="E13" s="742">
        <v>470</v>
      </c>
      <c r="F13" s="742">
        <v>356</v>
      </c>
      <c r="G13" s="742">
        <f t="shared" si="0"/>
        <v>114</v>
      </c>
      <c r="H13" s="742">
        <v>3468</v>
      </c>
      <c r="I13" s="174">
        <f t="shared" si="1"/>
        <v>1.033989266547406</v>
      </c>
    </row>
    <row r="14" spans="1:9" ht="20.399999999999999" customHeight="1">
      <c r="A14" s="1151" t="s">
        <v>201</v>
      </c>
      <c r="B14" s="1152"/>
      <c r="C14" s="765" t="s">
        <v>200</v>
      </c>
      <c r="D14" s="726">
        <v>8988</v>
      </c>
      <c r="E14" s="742">
        <v>483</v>
      </c>
      <c r="F14" s="742">
        <v>972</v>
      </c>
      <c r="G14" s="150">
        <f t="shared" si="0"/>
        <v>-489</v>
      </c>
      <c r="H14" s="742">
        <f>D14+E14-F14</f>
        <v>8499</v>
      </c>
      <c r="I14" s="174">
        <f t="shared" si="1"/>
        <v>0.94559412550066757</v>
      </c>
    </row>
    <row r="15" spans="1:9" ht="20.399999999999999" customHeight="1">
      <c r="A15" s="1153"/>
      <c r="B15" s="1154"/>
      <c r="C15" s="765" t="s">
        <v>202</v>
      </c>
      <c r="D15" s="726">
        <v>8074</v>
      </c>
      <c r="E15" s="742">
        <v>520</v>
      </c>
      <c r="F15" s="742">
        <v>862</v>
      </c>
      <c r="G15" s="150">
        <f t="shared" si="0"/>
        <v>-342</v>
      </c>
      <c r="H15" s="742">
        <v>7725</v>
      </c>
      <c r="I15" s="174">
        <f t="shared" si="1"/>
        <v>0.95677483279663111</v>
      </c>
    </row>
    <row r="16" spans="1:9" ht="20.399999999999999" customHeight="1">
      <c r="A16" s="1153"/>
      <c r="B16" s="1154"/>
      <c r="C16" s="151" t="s">
        <v>88</v>
      </c>
      <c r="D16" s="780">
        <v>7192</v>
      </c>
      <c r="E16" s="760">
        <v>546</v>
      </c>
      <c r="F16" s="760">
        <v>791</v>
      </c>
      <c r="G16" s="152">
        <f>SUM(E16-F16)</f>
        <v>-245</v>
      </c>
      <c r="H16" s="760">
        <v>6944</v>
      </c>
      <c r="I16" s="175">
        <f>SUM(H16/D16)</f>
        <v>0.96551724137931039</v>
      </c>
    </row>
    <row r="17" spans="1:10" ht="20.399999999999999" customHeight="1" thickBot="1">
      <c r="A17" s="1155"/>
      <c r="B17" s="1156"/>
      <c r="C17" s="153" t="s">
        <v>280</v>
      </c>
      <c r="D17" s="167">
        <v>6206</v>
      </c>
      <c r="E17" s="746">
        <v>608</v>
      </c>
      <c r="F17" s="746">
        <v>753</v>
      </c>
      <c r="G17" s="154">
        <f>SUM(E17-F17)</f>
        <v>-145</v>
      </c>
      <c r="H17" s="746">
        <v>6061</v>
      </c>
      <c r="I17" s="176">
        <f>SUM(H17/D17)</f>
        <v>0.97663551401869164</v>
      </c>
    </row>
    <row r="18" spans="1:10" ht="21" customHeight="1">
      <c r="A18" s="20"/>
      <c r="B18" s="20"/>
      <c r="C18" s="20"/>
      <c r="D18" s="20"/>
      <c r="E18" s="20"/>
      <c r="F18" s="1111" t="s">
        <v>281</v>
      </c>
      <c r="G18" s="1111"/>
      <c r="H18" s="1111"/>
      <c r="I18" s="1111"/>
    </row>
    <row r="19" spans="1:10" ht="10.8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10" ht="21" customHeight="1">
      <c r="A20" s="20" t="s">
        <v>282</v>
      </c>
      <c r="B20" s="20"/>
      <c r="C20" s="20"/>
      <c r="D20" s="20"/>
      <c r="E20" s="20"/>
      <c r="F20" s="20"/>
      <c r="G20" s="20"/>
      <c r="H20" s="20"/>
      <c r="I20" s="20"/>
    </row>
    <row r="21" spans="1:10" ht="21" customHeight="1" thickBot="1">
      <c r="A21" s="20" t="s">
        <v>283</v>
      </c>
      <c r="B21" s="20"/>
      <c r="C21" s="20"/>
      <c r="D21" s="20"/>
      <c r="E21" s="20"/>
      <c r="F21" s="248" t="s">
        <v>113</v>
      </c>
      <c r="G21" s="20"/>
      <c r="H21" s="20"/>
      <c r="I21" s="20"/>
    </row>
    <row r="22" spans="1:10" ht="21" customHeight="1">
      <c r="A22" s="1169" t="s">
        <v>284</v>
      </c>
      <c r="B22" s="1170"/>
      <c r="C22" s="1171"/>
      <c r="D22" s="1166" t="s">
        <v>285</v>
      </c>
      <c r="E22" s="1166"/>
      <c r="F22" s="1167"/>
      <c r="G22" s="156"/>
      <c r="H22" s="156"/>
      <c r="I22" s="156"/>
      <c r="J22" s="156"/>
    </row>
    <row r="23" spans="1:10" ht="21" customHeight="1" thickBot="1">
      <c r="A23" s="1172"/>
      <c r="B23" s="1173"/>
      <c r="C23" s="1174"/>
      <c r="D23" s="82" t="s">
        <v>286</v>
      </c>
      <c r="E23" s="82" t="s">
        <v>287</v>
      </c>
      <c r="F23" s="60" t="s">
        <v>288</v>
      </c>
      <c r="G23" s="156"/>
      <c r="H23" s="883"/>
      <c r="I23" s="156"/>
      <c r="J23" s="156"/>
    </row>
    <row r="24" spans="1:10" ht="18.600000000000001" customHeight="1" thickTop="1">
      <c r="A24" s="1175" t="s">
        <v>289</v>
      </c>
      <c r="B24" s="1176"/>
      <c r="C24" s="1177"/>
      <c r="D24" s="96">
        <f>SUM(E24:I24)</f>
        <v>1491</v>
      </c>
      <c r="E24" s="96">
        <f>SUM(E25:E35)</f>
        <v>1380</v>
      </c>
      <c r="F24" s="63">
        <f>SUM(F25:F35)</f>
        <v>111</v>
      </c>
      <c r="G24" s="156"/>
      <c r="H24" s="883"/>
      <c r="I24" s="156"/>
      <c r="J24" s="156"/>
    </row>
    <row r="25" spans="1:10" ht="18.600000000000001" customHeight="1">
      <c r="A25" s="1178" t="s">
        <v>290</v>
      </c>
      <c r="B25" s="1179"/>
      <c r="C25" s="1180"/>
      <c r="D25" s="761">
        <f>SUM(D26+D27+D28+D29+D30+D31+D32+D33+D34+D35)</f>
        <v>746</v>
      </c>
      <c r="E25" s="761">
        <f>SUM(E26+E27+E28+E29+E30+E31+E32+E33+E34+E35)</f>
        <v>690</v>
      </c>
      <c r="F25" s="65">
        <f>SUM(F26+F27+F28+F29+F30+F31+F32+F35)</f>
        <v>55</v>
      </c>
      <c r="G25" s="156"/>
      <c r="H25" s="883"/>
      <c r="I25" s="156"/>
      <c r="J25" s="156"/>
    </row>
    <row r="26" spans="1:10" ht="18.600000000000001" customHeight="1">
      <c r="A26" s="1148" t="s">
        <v>291</v>
      </c>
      <c r="B26" s="1149"/>
      <c r="C26" s="1150"/>
      <c r="D26" s="761">
        <f t="shared" ref="D26:D35" si="2">SUM(E26:G26)</f>
        <v>71</v>
      </c>
      <c r="E26" s="761">
        <v>61</v>
      </c>
      <c r="F26" s="65">
        <v>10</v>
      </c>
      <c r="G26" s="156"/>
      <c r="H26" s="883"/>
      <c r="I26" s="156"/>
      <c r="J26" s="156"/>
    </row>
    <row r="27" spans="1:10" ht="18.600000000000001" customHeight="1">
      <c r="A27" s="1148" t="s">
        <v>292</v>
      </c>
      <c r="B27" s="1149"/>
      <c r="C27" s="1150"/>
      <c r="D27" s="761">
        <f t="shared" si="2"/>
        <v>10</v>
      </c>
      <c r="E27" s="761">
        <v>8</v>
      </c>
      <c r="F27" s="65">
        <v>2</v>
      </c>
      <c r="G27" s="156"/>
      <c r="H27" s="883"/>
      <c r="I27" s="156"/>
      <c r="J27" s="156"/>
    </row>
    <row r="28" spans="1:10" ht="18.600000000000001" customHeight="1">
      <c r="A28" s="1148" t="s">
        <v>293</v>
      </c>
      <c r="B28" s="1149"/>
      <c r="C28" s="1150"/>
      <c r="D28" s="761">
        <f t="shared" si="2"/>
        <v>482</v>
      </c>
      <c r="E28" s="761">
        <v>462</v>
      </c>
      <c r="F28" s="65">
        <v>20</v>
      </c>
      <c r="G28" s="156"/>
      <c r="H28" s="883"/>
      <c r="I28" s="156"/>
      <c r="J28" s="156"/>
    </row>
    <row r="29" spans="1:10" ht="18.600000000000001" customHeight="1">
      <c r="A29" s="1148" t="s">
        <v>294</v>
      </c>
      <c r="B29" s="1149"/>
      <c r="C29" s="1150"/>
      <c r="D29" s="761">
        <f t="shared" si="2"/>
        <v>29</v>
      </c>
      <c r="E29" s="761">
        <v>28</v>
      </c>
      <c r="F29" s="65">
        <v>1</v>
      </c>
      <c r="G29" s="156"/>
      <c r="H29" s="883"/>
      <c r="I29" s="156"/>
      <c r="J29" s="156"/>
    </row>
    <row r="30" spans="1:10" ht="18.600000000000001" customHeight="1">
      <c r="A30" s="1148" t="s">
        <v>295</v>
      </c>
      <c r="B30" s="1149"/>
      <c r="C30" s="1150"/>
      <c r="D30" s="761">
        <f t="shared" si="2"/>
        <v>24</v>
      </c>
      <c r="E30" s="761">
        <v>21</v>
      </c>
      <c r="F30" s="65">
        <v>3</v>
      </c>
      <c r="G30" s="156"/>
      <c r="H30" s="883"/>
      <c r="I30" s="156"/>
      <c r="J30" s="156"/>
    </row>
    <row r="31" spans="1:10" ht="18.600000000000001" customHeight="1">
      <c r="A31" s="1148" t="s">
        <v>296</v>
      </c>
      <c r="B31" s="1149"/>
      <c r="C31" s="1150"/>
      <c r="D31" s="761">
        <f t="shared" si="2"/>
        <v>63</v>
      </c>
      <c r="E31" s="761">
        <v>52</v>
      </c>
      <c r="F31" s="65">
        <v>11</v>
      </c>
      <c r="G31" s="156"/>
      <c r="H31" s="883"/>
      <c r="I31" s="156"/>
      <c r="J31" s="156"/>
    </row>
    <row r="32" spans="1:10" ht="18.600000000000001" customHeight="1">
      <c r="A32" s="1148" t="s">
        <v>297</v>
      </c>
      <c r="B32" s="1149"/>
      <c r="C32" s="1150"/>
      <c r="D32" s="761">
        <f t="shared" si="2"/>
        <v>16</v>
      </c>
      <c r="E32" s="761">
        <v>10</v>
      </c>
      <c r="F32" s="65">
        <v>6</v>
      </c>
      <c r="G32" s="156"/>
      <c r="H32" s="883"/>
      <c r="I32" s="156"/>
      <c r="J32" s="156"/>
    </row>
    <row r="33" spans="1:10" ht="18.600000000000001" customHeight="1">
      <c r="A33" s="1148" t="s">
        <v>298</v>
      </c>
      <c r="B33" s="1149"/>
      <c r="C33" s="1150"/>
      <c r="D33" s="761">
        <f t="shared" si="2"/>
        <v>31</v>
      </c>
      <c r="E33" s="761">
        <v>31</v>
      </c>
      <c r="F33" s="769" t="s">
        <v>239</v>
      </c>
      <c r="G33" s="156"/>
      <c r="H33" s="883"/>
      <c r="I33" s="156"/>
      <c r="J33" s="156"/>
    </row>
    <row r="34" spans="1:10" ht="18.600000000000001" customHeight="1">
      <c r="A34" s="1148" t="s">
        <v>299</v>
      </c>
      <c r="B34" s="1149"/>
      <c r="C34" s="1150"/>
      <c r="D34" s="761">
        <f t="shared" si="2"/>
        <v>10</v>
      </c>
      <c r="E34" s="761">
        <v>9</v>
      </c>
      <c r="F34" s="65">
        <v>1</v>
      </c>
      <c r="G34" s="156"/>
      <c r="H34" s="883"/>
      <c r="I34" s="156"/>
      <c r="J34" s="156"/>
    </row>
    <row r="35" spans="1:10" ht="18.600000000000001" customHeight="1" thickBot="1">
      <c r="A35" s="1181" t="s">
        <v>300</v>
      </c>
      <c r="B35" s="1182"/>
      <c r="C35" s="1183"/>
      <c r="D35" s="747">
        <f t="shared" si="2"/>
        <v>10</v>
      </c>
      <c r="E35" s="747">
        <v>8</v>
      </c>
      <c r="F35" s="155">
        <v>2</v>
      </c>
      <c r="G35" s="156"/>
      <c r="H35" s="883"/>
      <c r="I35" s="156"/>
      <c r="J35" s="156"/>
    </row>
    <row r="36" spans="1:10" ht="21" customHeight="1" thickBot="1">
      <c r="A36" s="20" t="s">
        <v>301</v>
      </c>
      <c r="B36" s="20"/>
      <c r="C36" s="20"/>
      <c r="D36" s="20"/>
      <c r="E36" s="20"/>
      <c r="F36" s="248" t="s">
        <v>113</v>
      </c>
      <c r="G36" s="20"/>
      <c r="H36" s="20"/>
      <c r="I36" s="20"/>
    </row>
    <row r="37" spans="1:10" ht="20.399999999999999" customHeight="1">
      <c r="A37" s="1169" t="s">
        <v>302</v>
      </c>
      <c r="B37" s="1170"/>
      <c r="C37" s="1171"/>
      <c r="D37" s="1166" t="s">
        <v>303</v>
      </c>
      <c r="E37" s="1166"/>
      <c r="F37" s="1167"/>
      <c r="G37" s="156"/>
      <c r="H37" s="156"/>
      <c r="I37" s="156"/>
      <c r="J37" s="156"/>
    </row>
    <row r="38" spans="1:10" ht="20.399999999999999" customHeight="1" thickBot="1">
      <c r="A38" s="1172"/>
      <c r="B38" s="1173"/>
      <c r="C38" s="1174"/>
      <c r="D38" s="82" t="s">
        <v>286</v>
      </c>
      <c r="E38" s="82" t="s">
        <v>287</v>
      </c>
      <c r="F38" s="60" t="s">
        <v>304</v>
      </c>
      <c r="G38" s="156"/>
      <c r="H38" s="883"/>
      <c r="I38" s="156"/>
      <c r="J38" s="156"/>
    </row>
    <row r="39" spans="1:10" ht="19.2" customHeight="1" thickTop="1">
      <c r="A39" s="1163" t="s">
        <v>289</v>
      </c>
      <c r="B39" s="1164"/>
      <c r="C39" s="1165"/>
      <c r="D39" s="96">
        <f>SUM(D40:D50)</f>
        <v>0</v>
      </c>
      <c r="E39" s="96">
        <f>SUM(E40:E50)</f>
        <v>1128</v>
      </c>
      <c r="F39" s="63">
        <f>SUM(F40:F50)</f>
        <v>50</v>
      </c>
      <c r="G39" s="156"/>
      <c r="H39" s="883"/>
      <c r="I39" s="156"/>
      <c r="J39" s="156"/>
    </row>
    <row r="40" spans="1:10" ht="19.2" customHeight="1">
      <c r="A40" s="1160" t="s">
        <v>305</v>
      </c>
      <c r="B40" s="1161"/>
      <c r="C40" s="1162"/>
      <c r="D40" s="761">
        <f>SUM(D41+D42+D43+D44+D45+D46+D47+D48+D49+D50)</f>
        <v>0</v>
      </c>
      <c r="E40" s="761">
        <f>SUM(E41+E42+E43+E44+E45+E46+E47+E48+E49+E50)</f>
        <v>564</v>
      </c>
      <c r="F40" s="65">
        <f>SUM(F41+F42+F43+F44+F45+F46+F47+F48+F49+F50)</f>
        <v>25</v>
      </c>
      <c r="G40" s="156"/>
      <c r="H40" s="883"/>
      <c r="I40" s="156"/>
      <c r="J40" s="156"/>
    </row>
    <row r="41" spans="1:10" ht="19.2" customHeight="1">
      <c r="A41" s="1157" t="s">
        <v>306</v>
      </c>
      <c r="B41" s="1158"/>
      <c r="C41" s="1159"/>
      <c r="D41" s="761">
        <f t="shared" ref="D41:D50" si="3">SUM(P40:Q40)</f>
        <v>0</v>
      </c>
      <c r="E41" s="761">
        <v>80</v>
      </c>
      <c r="F41" s="65">
        <v>5</v>
      </c>
      <c r="G41" s="156"/>
      <c r="H41" s="883"/>
      <c r="I41" s="156"/>
      <c r="J41" s="156"/>
    </row>
    <row r="42" spans="1:10" ht="19.2" customHeight="1">
      <c r="A42" s="1148" t="s">
        <v>307</v>
      </c>
      <c r="B42" s="1149"/>
      <c r="C42" s="1150"/>
      <c r="D42" s="761">
        <f t="shared" si="3"/>
        <v>0</v>
      </c>
      <c r="E42" s="761">
        <v>10</v>
      </c>
      <c r="F42" s="65">
        <v>2</v>
      </c>
      <c r="G42" s="156"/>
      <c r="H42" s="883"/>
      <c r="I42" s="156"/>
      <c r="J42" s="156"/>
    </row>
    <row r="43" spans="1:10" ht="19.2" customHeight="1">
      <c r="A43" s="1157" t="s">
        <v>308</v>
      </c>
      <c r="B43" s="1158"/>
      <c r="C43" s="1159"/>
      <c r="D43" s="761">
        <f t="shared" si="3"/>
        <v>0</v>
      </c>
      <c r="E43" s="761">
        <v>374</v>
      </c>
      <c r="F43" s="65">
        <v>14</v>
      </c>
      <c r="G43" s="156"/>
      <c r="H43" s="883"/>
      <c r="I43" s="156"/>
      <c r="J43" s="156"/>
    </row>
    <row r="44" spans="1:10" ht="19.2" customHeight="1">
      <c r="A44" s="1148" t="s">
        <v>309</v>
      </c>
      <c r="B44" s="1149"/>
      <c r="C44" s="1150"/>
      <c r="D44" s="761">
        <f t="shared" si="3"/>
        <v>0</v>
      </c>
      <c r="E44" s="761">
        <v>18</v>
      </c>
      <c r="F44" s="65">
        <v>1</v>
      </c>
      <c r="G44" s="156"/>
      <c r="H44" s="883"/>
      <c r="I44" s="156"/>
      <c r="J44" s="156"/>
    </row>
    <row r="45" spans="1:10" ht="19.2" customHeight="1">
      <c r="A45" s="1148" t="s">
        <v>310</v>
      </c>
      <c r="B45" s="1149"/>
      <c r="C45" s="1150"/>
      <c r="D45" s="761">
        <f t="shared" si="3"/>
        <v>0</v>
      </c>
      <c r="E45" s="761">
        <v>12</v>
      </c>
      <c r="F45" s="65">
        <v>0</v>
      </c>
      <c r="G45" s="156"/>
      <c r="H45" s="883"/>
      <c r="I45" s="156"/>
      <c r="J45" s="156"/>
    </row>
    <row r="46" spans="1:10" ht="19.2" customHeight="1">
      <c r="A46" s="1157" t="s">
        <v>311</v>
      </c>
      <c r="B46" s="1158"/>
      <c r="C46" s="1159"/>
      <c r="D46" s="761">
        <f t="shared" si="3"/>
        <v>0</v>
      </c>
      <c r="E46" s="761">
        <v>41</v>
      </c>
      <c r="F46" s="65">
        <v>1</v>
      </c>
      <c r="G46" s="156"/>
      <c r="H46" s="883"/>
      <c r="I46" s="156"/>
      <c r="J46" s="156"/>
    </row>
    <row r="47" spans="1:10" ht="19.2" customHeight="1">
      <c r="A47" s="1148" t="s">
        <v>312</v>
      </c>
      <c r="B47" s="1149"/>
      <c r="C47" s="1150"/>
      <c r="D47" s="761">
        <f t="shared" si="3"/>
        <v>0</v>
      </c>
      <c r="E47" s="761">
        <v>9</v>
      </c>
      <c r="F47" s="65">
        <v>0</v>
      </c>
      <c r="G47" s="156"/>
      <c r="H47" s="883"/>
      <c r="I47" s="156"/>
      <c r="J47" s="156"/>
    </row>
    <row r="48" spans="1:10" ht="19.2" customHeight="1">
      <c r="A48" s="1148" t="s">
        <v>313</v>
      </c>
      <c r="B48" s="1149"/>
      <c r="C48" s="1150"/>
      <c r="D48" s="761">
        <f t="shared" si="3"/>
        <v>0</v>
      </c>
      <c r="E48" s="761">
        <v>6</v>
      </c>
      <c r="F48" s="65">
        <v>0</v>
      </c>
      <c r="G48" s="156"/>
      <c r="H48" s="883"/>
      <c r="I48" s="156"/>
      <c r="J48" s="156"/>
    </row>
    <row r="49" spans="1:10" ht="19.2" customHeight="1">
      <c r="A49" s="1148" t="s">
        <v>314</v>
      </c>
      <c r="B49" s="1149"/>
      <c r="C49" s="1150"/>
      <c r="D49" s="761">
        <f t="shared" si="3"/>
        <v>0</v>
      </c>
      <c r="E49" s="761">
        <v>3</v>
      </c>
      <c r="F49" s="65">
        <v>0</v>
      </c>
      <c r="G49" s="156"/>
      <c r="H49" s="883"/>
      <c r="I49" s="156"/>
      <c r="J49" s="156"/>
    </row>
    <row r="50" spans="1:10" ht="19.2" customHeight="1" thickBot="1">
      <c r="A50" s="1184" t="s">
        <v>315</v>
      </c>
      <c r="B50" s="1185"/>
      <c r="C50" s="1186"/>
      <c r="D50" s="747">
        <f t="shared" si="3"/>
        <v>0</v>
      </c>
      <c r="E50" s="747">
        <v>11</v>
      </c>
      <c r="F50" s="155">
        <v>2</v>
      </c>
      <c r="G50" s="156"/>
      <c r="H50" s="883"/>
      <c r="I50" s="156"/>
      <c r="J50" s="156"/>
    </row>
    <row r="51" spans="1:10" ht="21" customHeight="1">
      <c r="A51" s="249"/>
      <c r="B51" s="249"/>
      <c r="C51" s="249"/>
      <c r="D51" s="249"/>
      <c r="E51" s="1168" t="s">
        <v>316</v>
      </c>
      <c r="F51" s="1168"/>
      <c r="G51" s="249"/>
      <c r="H51" s="249"/>
      <c r="I51" s="249"/>
      <c r="J51" s="179"/>
    </row>
    <row r="52" spans="1:10" ht="23.4" customHeight="1"/>
  </sheetData>
  <mergeCells count="34">
    <mergeCell ref="E51:F51"/>
    <mergeCell ref="A37:C38"/>
    <mergeCell ref="A22:C23"/>
    <mergeCell ref="A24:C24"/>
    <mergeCell ref="A25:C25"/>
    <mergeCell ref="A26:C26"/>
    <mergeCell ref="A35:C35"/>
    <mergeCell ref="A34:C34"/>
    <mergeCell ref="A33:C33"/>
    <mergeCell ref="A32:C32"/>
    <mergeCell ref="A31:C31"/>
    <mergeCell ref="A50:C50"/>
    <mergeCell ref="A49:C49"/>
    <mergeCell ref="A48:C48"/>
    <mergeCell ref="A47:C47"/>
    <mergeCell ref="A46:C46"/>
    <mergeCell ref="A45:C45"/>
    <mergeCell ref="A44:C44"/>
    <mergeCell ref="A43:C43"/>
    <mergeCell ref="F18:I18"/>
    <mergeCell ref="A42:C42"/>
    <mergeCell ref="A41:C41"/>
    <mergeCell ref="A40:C40"/>
    <mergeCell ref="A39:C39"/>
    <mergeCell ref="A30:C30"/>
    <mergeCell ref="D22:F22"/>
    <mergeCell ref="D37:F37"/>
    <mergeCell ref="A9:B13"/>
    <mergeCell ref="A2:C3"/>
    <mergeCell ref="A4:B8"/>
    <mergeCell ref="A29:C29"/>
    <mergeCell ref="A28:C28"/>
    <mergeCell ref="A27:C27"/>
    <mergeCell ref="A14:B17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BCCF-BBBD-4EBD-959B-5E48E8BF379C}">
  <sheetPr codeName="Sheet9"/>
  <dimension ref="A1:V45"/>
  <sheetViews>
    <sheetView view="pageLayout" topLeftCell="A23" zoomScale="85" zoomScaleNormal="70" zoomScalePageLayoutView="85" workbookViewId="0">
      <selection activeCell="E45" sqref="E45"/>
    </sheetView>
  </sheetViews>
  <sheetFormatPr defaultRowHeight="18"/>
  <cols>
    <col min="1" max="1" width="3.8984375" customWidth="1"/>
    <col min="2" max="2" width="4" customWidth="1"/>
    <col min="3" max="3" width="5.296875" customWidth="1"/>
    <col min="4" max="4" width="6.09765625" customWidth="1"/>
    <col min="5" max="5" width="1.09765625" customWidth="1"/>
    <col min="6" max="6" width="6.09765625" customWidth="1"/>
    <col min="7" max="7" width="0.5" customWidth="1"/>
    <col min="8" max="8" width="3" customWidth="1"/>
    <col min="9" max="9" width="3.3984375" customWidth="1"/>
    <col min="10" max="10" width="8.3984375" customWidth="1"/>
    <col min="11" max="22" width="6.3984375" customWidth="1"/>
  </cols>
  <sheetData>
    <row r="1" spans="1:22" ht="24" customHeight="1" thickBot="1">
      <c r="A1" s="20" t="s">
        <v>317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48" t="s">
        <v>113</v>
      </c>
      <c r="V1" s="20"/>
    </row>
    <row r="2" spans="1:22" ht="22.2" customHeight="1">
      <c r="A2" s="1093"/>
      <c r="B2" s="1196"/>
      <c r="C2" s="1196"/>
      <c r="D2" s="1196"/>
      <c r="E2" s="1094"/>
      <c r="F2" s="1201" t="s">
        <v>277</v>
      </c>
      <c r="G2" s="1202"/>
      <c r="H2" s="1202"/>
      <c r="I2" s="1202"/>
      <c r="J2" s="1267" t="s">
        <v>200</v>
      </c>
      <c r="K2" s="1268"/>
      <c r="L2" s="1090"/>
      <c r="M2" s="1056" t="s">
        <v>202</v>
      </c>
      <c r="N2" s="1056"/>
      <c r="O2" s="1056"/>
      <c r="P2" s="1166" t="s">
        <v>88</v>
      </c>
      <c r="Q2" s="1166"/>
      <c r="R2" s="1166"/>
      <c r="S2" s="1166" t="s">
        <v>280</v>
      </c>
      <c r="T2" s="1166"/>
      <c r="U2" s="1167"/>
      <c r="V2" s="20"/>
    </row>
    <row r="3" spans="1:22" ht="22.2" customHeight="1">
      <c r="A3" s="1197"/>
      <c r="B3" s="1198"/>
      <c r="C3" s="1198"/>
      <c r="D3" s="1198"/>
      <c r="E3" s="1199"/>
      <c r="F3" s="1195" t="s">
        <v>193</v>
      </c>
      <c r="G3" s="1049"/>
      <c r="H3" s="1049" t="s">
        <v>194</v>
      </c>
      <c r="I3" s="1049"/>
      <c r="J3" s="1051" t="s">
        <v>201</v>
      </c>
      <c r="K3" s="1052"/>
      <c r="L3" s="1195"/>
      <c r="M3" s="1049" t="s">
        <v>201</v>
      </c>
      <c r="N3" s="1049"/>
      <c r="O3" s="1049"/>
      <c r="P3" s="1187" t="s">
        <v>318</v>
      </c>
      <c r="Q3" s="1187"/>
      <c r="R3" s="1187"/>
      <c r="S3" s="1187" t="s">
        <v>318</v>
      </c>
      <c r="T3" s="1187"/>
      <c r="U3" s="1188"/>
      <c r="V3" s="20"/>
    </row>
    <row r="4" spans="1:22" ht="22.2" customHeight="1" thickBot="1">
      <c r="A4" s="1095"/>
      <c r="B4" s="1200"/>
      <c r="C4" s="1200"/>
      <c r="D4" s="1200"/>
      <c r="E4" s="1096"/>
      <c r="F4" s="1203"/>
      <c r="G4" s="1204"/>
      <c r="H4" s="1204"/>
      <c r="I4" s="1204"/>
      <c r="J4" s="32" t="s">
        <v>158</v>
      </c>
      <c r="K4" s="183" t="s">
        <v>160</v>
      </c>
      <c r="L4" s="32" t="s">
        <v>161</v>
      </c>
      <c r="M4" s="32" t="s">
        <v>158</v>
      </c>
      <c r="N4" s="32" t="s">
        <v>160</v>
      </c>
      <c r="O4" s="32" t="s">
        <v>161</v>
      </c>
      <c r="P4" s="82" t="s">
        <v>319</v>
      </c>
      <c r="Q4" s="82" t="s">
        <v>85</v>
      </c>
      <c r="R4" s="82" t="s">
        <v>86</v>
      </c>
      <c r="S4" s="82" t="s">
        <v>319</v>
      </c>
      <c r="T4" s="82" t="s">
        <v>85</v>
      </c>
      <c r="U4" s="60" t="s">
        <v>86</v>
      </c>
      <c r="V4" s="20"/>
    </row>
    <row r="5" spans="1:22" ht="22.2" customHeight="1" thickTop="1">
      <c r="A5" s="1189" t="s">
        <v>320</v>
      </c>
      <c r="B5" s="1190"/>
      <c r="C5" s="1190"/>
      <c r="D5" s="1190"/>
      <c r="E5" s="1191"/>
      <c r="F5" s="1192">
        <v>5601</v>
      </c>
      <c r="G5" s="1193"/>
      <c r="H5" s="1194">
        <v>2967</v>
      </c>
      <c r="I5" s="1192"/>
      <c r="J5" s="227">
        <f t="shared" ref="J5:J13" si="0">K5+L5</f>
        <v>8081</v>
      </c>
      <c r="K5" s="228">
        <v>3919</v>
      </c>
      <c r="L5" s="227">
        <v>4162</v>
      </c>
      <c r="M5" s="227">
        <f t="shared" ref="M5:M13" si="1">N5+O5</f>
        <v>7376</v>
      </c>
      <c r="N5" s="227">
        <v>3578</v>
      </c>
      <c r="O5" s="227">
        <v>3798</v>
      </c>
      <c r="P5" s="813">
        <f t="shared" ref="P5:P13" si="2">SUM(Q5+R5)</f>
        <v>6656</v>
      </c>
      <c r="Q5" s="813">
        <v>3266</v>
      </c>
      <c r="R5" s="813">
        <v>3390</v>
      </c>
      <c r="S5" s="814">
        <v>5803</v>
      </c>
      <c r="T5" s="814">
        <v>2854</v>
      </c>
      <c r="U5" s="815">
        <v>2949</v>
      </c>
      <c r="V5" s="20"/>
    </row>
    <row r="6" spans="1:22" ht="22.2" customHeight="1">
      <c r="A6" s="1040" t="s">
        <v>321</v>
      </c>
      <c r="B6" s="1043"/>
      <c r="C6" s="1043"/>
      <c r="D6" s="1043"/>
      <c r="E6" s="1205"/>
      <c r="F6" s="1206">
        <v>3576</v>
      </c>
      <c r="G6" s="1207"/>
      <c r="H6" s="1266">
        <v>1827</v>
      </c>
      <c r="I6" s="1206"/>
      <c r="J6" s="182">
        <f t="shared" si="0"/>
        <v>4928</v>
      </c>
      <c r="K6" s="816">
        <v>2838</v>
      </c>
      <c r="L6" s="182">
        <v>2090</v>
      </c>
      <c r="M6" s="182">
        <f t="shared" si="1"/>
        <v>4171</v>
      </c>
      <c r="N6" s="182">
        <v>2413</v>
      </c>
      <c r="O6" s="182">
        <v>1758</v>
      </c>
      <c r="P6" s="817">
        <f t="shared" si="2"/>
        <v>3798</v>
      </c>
      <c r="Q6" s="817">
        <v>2169</v>
      </c>
      <c r="R6" s="817">
        <v>1629</v>
      </c>
      <c r="S6" s="818">
        <v>3317</v>
      </c>
      <c r="T6" s="818">
        <v>1869</v>
      </c>
      <c r="U6" s="819">
        <v>1448</v>
      </c>
      <c r="V6" s="20"/>
    </row>
    <row r="7" spans="1:22" ht="22.2" customHeight="1">
      <c r="A7" s="1040" t="s">
        <v>322</v>
      </c>
      <c r="B7" s="1043"/>
      <c r="C7" s="1043"/>
      <c r="D7" s="1043"/>
      <c r="E7" s="1205"/>
      <c r="F7" s="1206">
        <v>3521</v>
      </c>
      <c r="G7" s="1207"/>
      <c r="H7" s="1266">
        <v>1797</v>
      </c>
      <c r="I7" s="1206"/>
      <c r="J7" s="182">
        <f t="shared" si="0"/>
        <v>4779</v>
      </c>
      <c r="K7" s="816">
        <v>2721</v>
      </c>
      <c r="L7" s="182">
        <v>2058</v>
      </c>
      <c r="M7" s="182">
        <f t="shared" si="1"/>
        <v>4051</v>
      </c>
      <c r="N7" s="182">
        <v>2319</v>
      </c>
      <c r="O7" s="182">
        <v>1732</v>
      </c>
      <c r="P7" s="817">
        <f t="shared" si="2"/>
        <v>3708</v>
      </c>
      <c r="Q7" s="817">
        <v>2103</v>
      </c>
      <c r="R7" s="817">
        <v>1605</v>
      </c>
      <c r="S7" s="818">
        <v>3242</v>
      </c>
      <c r="T7" s="818">
        <v>1811</v>
      </c>
      <c r="U7" s="819">
        <v>1431</v>
      </c>
      <c r="V7" s="20"/>
    </row>
    <row r="8" spans="1:22" ht="22.2" customHeight="1">
      <c r="A8" s="1040" t="s">
        <v>323</v>
      </c>
      <c r="B8" s="1043"/>
      <c r="C8" s="1043"/>
      <c r="D8" s="1043"/>
      <c r="E8" s="1205"/>
      <c r="F8" s="1206">
        <v>2856</v>
      </c>
      <c r="G8" s="1207"/>
      <c r="H8" s="1266">
        <v>1444</v>
      </c>
      <c r="I8" s="1206"/>
      <c r="J8" s="182">
        <f t="shared" si="0"/>
        <v>3789</v>
      </c>
      <c r="K8" s="816">
        <v>2527</v>
      </c>
      <c r="L8" s="182">
        <v>1262</v>
      </c>
      <c r="M8" s="182">
        <f t="shared" si="1"/>
        <v>3331</v>
      </c>
      <c r="N8" s="182">
        <v>2173</v>
      </c>
      <c r="O8" s="182">
        <v>1158</v>
      </c>
      <c r="P8" s="817">
        <f t="shared" si="2"/>
        <v>3062</v>
      </c>
      <c r="Q8" s="817">
        <v>2001</v>
      </c>
      <c r="R8" s="817">
        <v>1061</v>
      </c>
      <c r="S8" s="818">
        <v>2697</v>
      </c>
      <c r="T8" s="818">
        <v>1669</v>
      </c>
      <c r="U8" s="819">
        <v>1028</v>
      </c>
      <c r="V8" s="20"/>
    </row>
    <row r="9" spans="1:22" ht="22.2" customHeight="1">
      <c r="A9" s="1208" t="s">
        <v>324</v>
      </c>
      <c r="B9" s="1049"/>
      <c r="C9" s="1049"/>
      <c r="D9" s="1049"/>
      <c r="E9" s="1050"/>
      <c r="F9" s="1206">
        <v>610</v>
      </c>
      <c r="G9" s="1207"/>
      <c r="H9" s="1266">
        <v>306</v>
      </c>
      <c r="I9" s="1206"/>
      <c r="J9" s="182">
        <f t="shared" si="0"/>
        <v>882</v>
      </c>
      <c r="K9" s="816">
        <v>108</v>
      </c>
      <c r="L9" s="182">
        <v>774</v>
      </c>
      <c r="M9" s="182">
        <f t="shared" si="1"/>
        <v>644</v>
      </c>
      <c r="N9" s="182">
        <v>94</v>
      </c>
      <c r="O9" s="182">
        <v>550</v>
      </c>
      <c r="P9" s="817">
        <f t="shared" si="2"/>
        <v>592</v>
      </c>
      <c r="Q9" s="817">
        <v>66</v>
      </c>
      <c r="R9" s="817">
        <v>526</v>
      </c>
      <c r="S9" s="818">
        <v>468</v>
      </c>
      <c r="T9" s="818">
        <v>93</v>
      </c>
      <c r="U9" s="819">
        <v>375</v>
      </c>
      <c r="V9" s="20"/>
    </row>
    <row r="10" spans="1:22" ht="22.2" customHeight="1">
      <c r="A10" s="1208" t="s">
        <v>325</v>
      </c>
      <c r="B10" s="1049"/>
      <c r="C10" s="1049"/>
      <c r="D10" s="1049"/>
      <c r="E10" s="1050"/>
      <c r="F10" s="1206">
        <v>2</v>
      </c>
      <c r="G10" s="1207"/>
      <c r="H10" s="1266">
        <v>1</v>
      </c>
      <c r="I10" s="1206"/>
      <c r="J10" s="182">
        <f t="shared" si="0"/>
        <v>2</v>
      </c>
      <c r="K10" s="816">
        <v>1</v>
      </c>
      <c r="L10" s="182">
        <v>1</v>
      </c>
      <c r="M10" s="182">
        <f t="shared" si="1"/>
        <v>1</v>
      </c>
      <c r="N10" s="182">
        <v>0</v>
      </c>
      <c r="O10" s="182">
        <v>1</v>
      </c>
      <c r="P10" s="817">
        <f t="shared" si="2"/>
        <v>0</v>
      </c>
      <c r="Q10" s="817">
        <v>0</v>
      </c>
      <c r="R10" s="817">
        <v>0</v>
      </c>
      <c r="S10" s="818">
        <v>5</v>
      </c>
      <c r="T10" s="818">
        <v>1</v>
      </c>
      <c r="U10" s="819">
        <v>4</v>
      </c>
      <c r="V10" s="20"/>
    </row>
    <row r="11" spans="1:22" ht="22.2" customHeight="1">
      <c r="A11" s="1040" t="s">
        <v>326</v>
      </c>
      <c r="B11" s="1043"/>
      <c r="C11" s="1043"/>
      <c r="D11" s="1043"/>
      <c r="E11" s="1205"/>
      <c r="F11" s="1206">
        <v>53</v>
      </c>
      <c r="G11" s="1207"/>
      <c r="H11" s="1266">
        <v>46</v>
      </c>
      <c r="I11" s="1206"/>
      <c r="J11" s="182">
        <f t="shared" si="0"/>
        <v>106</v>
      </c>
      <c r="K11" s="816">
        <v>85</v>
      </c>
      <c r="L11" s="182">
        <v>21</v>
      </c>
      <c r="M11" s="182">
        <f t="shared" si="1"/>
        <v>75</v>
      </c>
      <c r="N11" s="182">
        <v>52</v>
      </c>
      <c r="O11" s="182">
        <v>23</v>
      </c>
      <c r="P11" s="817">
        <f t="shared" si="2"/>
        <v>54</v>
      </c>
      <c r="Q11" s="817">
        <v>36</v>
      </c>
      <c r="R11" s="817">
        <v>18</v>
      </c>
      <c r="S11" s="818">
        <v>72</v>
      </c>
      <c r="T11" s="818">
        <v>48</v>
      </c>
      <c r="U11" s="819">
        <v>24</v>
      </c>
      <c r="V11" s="20"/>
    </row>
    <row r="12" spans="1:22" ht="22.2" customHeight="1">
      <c r="A12" s="1040" t="s">
        <v>327</v>
      </c>
      <c r="B12" s="1043"/>
      <c r="C12" s="1043"/>
      <c r="D12" s="1043"/>
      <c r="E12" s="1205"/>
      <c r="F12" s="1206">
        <v>55</v>
      </c>
      <c r="G12" s="1207"/>
      <c r="H12" s="1266">
        <v>30</v>
      </c>
      <c r="I12" s="1206"/>
      <c r="J12" s="182">
        <f t="shared" si="0"/>
        <v>149</v>
      </c>
      <c r="K12" s="816">
        <v>117</v>
      </c>
      <c r="L12" s="182">
        <v>32</v>
      </c>
      <c r="M12" s="182">
        <f t="shared" si="1"/>
        <v>120</v>
      </c>
      <c r="N12" s="182">
        <v>94</v>
      </c>
      <c r="O12" s="182">
        <v>26</v>
      </c>
      <c r="P12" s="817">
        <f t="shared" si="2"/>
        <v>90</v>
      </c>
      <c r="Q12" s="817">
        <v>66</v>
      </c>
      <c r="R12" s="817">
        <v>24</v>
      </c>
      <c r="S12" s="818">
        <v>75</v>
      </c>
      <c r="T12" s="818">
        <v>58</v>
      </c>
      <c r="U12" s="819">
        <v>17</v>
      </c>
      <c r="V12" s="20"/>
    </row>
    <row r="13" spans="1:22" ht="22.2" customHeight="1" thickBot="1">
      <c r="A13" s="1041" t="s">
        <v>328</v>
      </c>
      <c r="B13" s="1044"/>
      <c r="C13" s="1044"/>
      <c r="D13" s="1044"/>
      <c r="E13" s="1069"/>
      <c r="F13" s="1215">
        <v>2025</v>
      </c>
      <c r="G13" s="1216"/>
      <c r="H13" s="1271">
        <v>1138</v>
      </c>
      <c r="I13" s="1215"/>
      <c r="J13" s="312">
        <f t="shared" si="0"/>
        <v>3153</v>
      </c>
      <c r="K13" s="820">
        <v>1081</v>
      </c>
      <c r="L13" s="312">
        <v>2072</v>
      </c>
      <c r="M13" s="312">
        <f t="shared" si="1"/>
        <v>3195</v>
      </c>
      <c r="N13" s="312">
        <v>1162</v>
      </c>
      <c r="O13" s="312">
        <v>2033</v>
      </c>
      <c r="P13" s="821">
        <f t="shared" si="2"/>
        <v>2855</v>
      </c>
      <c r="Q13" s="821">
        <v>1096</v>
      </c>
      <c r="R13" s="821">
        <v>1759</v>
      </c>
      <c r="S13" s="822">
        <v>2480</v>
      </c>
      <c r="T13" s="822">
        <v>982</v>
      </c>
      <c r="U13" s="823">
        <v>1498</v>
      </c>
      <c r="V13" s="20"/>
    </row>
    <row r="14" spans="1:22" ht="34.200000000000003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24" customHeight="1" thickBot="1">
      <c r="A15" s="20" t="s">
        <v>329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48" t="s">
        <v>113</v>
      </c>
    </row>
    <row r="16" spans="1:22" ht="24" customHeight="1">
      <c r="A16" s="1209"/>
      <c r="B16" s="1210"/>
      <c r="C16" s="1211"/>
      <c r="D16" s="1224" t="s">
        <v>277</v>
      </c>
      <c r="E16" s="1225"/>
      <c r="F16" s="1225"/>
      <c r="G16" s="1226"/>
      <c r="H16" s="20"/>
      <c r="I16" s="1272" t="s">
        <v>201</v>
      </c>
      <c r="J16" s="1226"/>
      <c r="K16" s="1224" t="s">
        <v>200</v>
      </c>
      <c r="L16" s="1225"/>
      <c r="M16" s="1225"/>
      <c r="N16" s="1225" t="s">
        <v>202</v>
      </c>
      <c r="O16" s="1225"/>
      <c r="P16" s="1225"/>
      <c r="Q16" s="1254" t="s">
        <v>88</v>
      </c>
      <c r="R16" s="1254"/>
      <c r="S16" s="1254"/>
      <c r="T16" s="1254" t="s">
        <v>280</v>
      </c>
      <c r="U16" s="1254"/>
      <c r="V16" s="1255"/>
    </row>
    <row r="17" spans="1:22" ht="24" customHeight="1" thickBot="1">
      <c r="A17" s="1212"/>
      <c r="B17" s="1213"/>
      <c r="C17" s="1214"/>
      <c r="D17" s="1217" t="s">
        <v>193</v>
      </c>
      <c r="E17" s="1218"/>
      <c r="F17" s="1219" t="s">
        <v>194</v>
      </c>
      <c r="G17" s="1220"/>
      <c r="H17" s="20"/>
      <c r="I17" s="1273"/>
      <c r="J17" s="1274"/>
      <c r="K17" s="204" t="s">
        <v>158</v>
      </c>
      <c r="L17" s="185" t="s">
        <v>160</v>
      </c>
      <c r="M17" s="185" t="s">
        <v>161</v>
      </c>
      <c r="N17" s="185" t="s">
        <v>158</v>
      </c>
      <c r="O17" s="185" t="s">
        <v>160</v>
      </c>
      <c r="P17" s="185" t="s">
        <v>161</v>
      </c>
      <c r="Q17" s="186" t="s">
        <v>319</v>
      </c>
      <c r="R17" s="186" t="s">
        <v>85</v>
      </c>
      <c r="S17" s="186" t="s">
        <v>86</v>
      </c>
      <c r="T17" s="186" t="s">
        <v>319</v>
      </c>
      <c r="U17" s="186" t="s">
        <v>85</v>
      </c>
      <c r="V17" s="187" t="s">
        <v>86</v>
      </c>
    </row>
    <row r="18" spans="1:22" ht="23.4" customHeight="1" thickTop="1">
      <c r="A18" s="1261" t="s">
        <v>286</v>
      </c>
      <c r="B18" s="1262"/>
      <c r="C18" s="1263"/>
      <c r="D18" s="1227">
        <f>D24+D28+D36+D37</f>
        <v>3521</v>
      </c>
      <c r="E18" s="1228"/>
      <c r="F18" s="1228">
        <f>F24+F28+F36</f>
        <v>1797</v>
      </c>
      <c r="G18" s="1229"/>
      <c r="H18" s="20"/>
      <c r="I18" s="1269" t="s">
        <v>286</v>
      </c>
      <c r="J18" s="1270"/>
      <c r="K18" s="793">
        <f t="shared" ref="K18:P18" si="3">K24+K28+K41+K42</f>
        <v>4779</v>
      </c>
      <c r="L18" s="184">
        <f t="shared" si="3"/>
        <v>2721</v>
      </c>
      <c r="M18" s="184">
        <f t="shared" si="3"/>
        <v>2058</v>
      </c>
      <c r="N18" s="184">
        <f t="shared" si="3"/>
        <v>4051</v>
      </c>
      <c r="O18" s="184">
        <f t="shared" si="3"/>
        <v>2319</v>
      </c>
      <c r="P18" s="184">
        <f t="shared" si="3"/>
        <v>1732</v>
      </c>
      <c r="Q18" s="824">
        <v>3708</v>
      </c>
      <c r="R18" s="824">
        <v>2103</v>
      </c>
      <c r="S18" s="824">
        <v>1605</v>
      </c>
      <c r="T18" s="824">
        <v>3242</v>
      </c>
      <c r="U18" s="824">
        <v>1811</v>
      </c>
      <c r="V18" s="825">
        <v>1431</v>
      </c>
    </row>
    <row r="19" spans="1:22" ht="23.4" customHeight="1">
      <c r="A19" s="1258" t="s">
        <v>330</v>
      </c>
      <c r="B19" s="1259"/>
      <c r="C19" s="1260"/>
      <c r="D19" s="1221">
        <f>F6</f>
        <v>3576</v>
      </c>
      <c r="E19" s="1222"/>
      <c r="F19" s="1222">
        <f>H6</f>
        <v>1827</v>
      </c>
      <c r="G19" s="1223"/>
      <c r="H19" s="20"/>
      <c r="I19" s="1279" t="s">
        <v>330</v>
      </c>
      <c r="J19" s="1280"/>
      <c r="K19" s="794">
        <f t="shared" ref="K19:P20" si="4">J6</f>
        <v>4928</v>
      </c>
      <c r="L19" s="180">
        <f t="shared" si="4"/>
        <v>2838</v>
      </c>
      <c r="M19" s="180">
        <f t="shared" si="4"/>
        <v>2090</v>
      </c>
      <c r="N19" s="180">
        <f t="shared" si="4"/>
        <v>4171</v>
      </c>
      <c r="O19" s="180">
        <f t="shared" si="4"/>
        <v>2413</v>
      </c>
      <c r="P19" s="180">
        <f t="shared" si="4"/>
        <v>1758</v>
      </c>
      <c r="Q19" s="826">
        <v>3798</v>
      </c>
      <c r="R19" s="826">
        <v>2169</v>
      </c>
      <c r="S19" s="826">
        <v>1629</v>
      </c>
      <c r="T19" s="827">
        <v>3317</v>
      </c>
      <c r="U19" s="827">
        <v>1869</v>
      </c>
      <c r="V19" s="828">
        <v>1448</v>
      </c>
    </row>
    <row r="20" spans="1:22" ht="23.4" customHeight="1">
      <c r="A20" s="1258" t="s">
        <v>331</v>
      </c>
      <c r="B20" s="1259"/>
      <c r="C20" s="1260"/>
      <c r="D20" s="1221">
        <f>F7</f>
        <v>3521</v>
      </c>
      <c r="E20" s="1222"/>
      <c r="F20" s="1222">
        <f>H7</f>
        <v>1797</v>
      </c>
      <c r="G20" s="1223"/>
      <c r="H20" s="20"/>
      <c r="I20" s="1279" t="s">
        <v>331</v>
      </c>
      <c r="J20" s="1280"/>
      <c r="K20" s="794">
        <f t="shared" si="4"/>
        <v>4779</v>
      </c>
      <c r="L20" s="180">
        <f t="shared" si="4"/>
        <v>2721</v>
      </c>
      <c r="M20" s="180">
        <f t="shared" si="4"/>
        <v>2058</v>
      </c>
      <c r="N20" s="180">
        <f t="shared" si="4"/>
        <v>4051</v>
      </c>
      <c r="O20" s="180">
        <f t="shared" si="4"/>
        <v>2319</v>
      </c>
      <c r="P20" s="180">
        <f t="shared" si="4"/>
        <v>1732</v>
      </c>
      <c r="Q20" s="826">
        <v>3708</v>
      </c>
      <c r="R20" s="826">
        <v>2103</v>
      </c>
      <c r="S20" s="826">
        <v>1605</v>
      </c>
      <c r="T20" s="827">
        <v>3242</v>
      </c>
      <c r="U20" s="827">
        <v>1811</v>
      </c>
      <c r="V20" s="828">
        <v>1431</v>
      </c>
    </row>
    <row r="21" spans="1:22" ht="23.4" customHeight="1">
      <c r="A21" s="1230" t="s">
        <v>332</v>
      </c>
      <c r="B21" s="1259" t="s">
        <v>333</v>
      </c>
      <c r="C21" s="1260"/>
      <c r="D21" s="1221">
        <v>593</v>
      </c>
      <c r="E21" s="1222"/>
      <c r="F21" s="1222">
        <v>236</v>
      </c>
      <c r="G21" s="1223"/>
      <c r="H21" s="20"/>
      <c r="I21" s="1230" t="s">
        <v>332</v>
      </c>
      <c r="J21" s="683" t="s">
        <v>333</v>
      </c>
      <c r="K21" s="794">
        <f>L21+M21</f>
        <v>801</v>
      </c>
      <c r="L21" s="180">
        <v>467</v>
      </c>
      <c r="M21" s="692">
        <v>334</v>
      </c>
      <c r="N21" s="180">
        <f>O21+P21</f>
        <v>554</v>
      </c>
      <c r="O21" s="180">
        <v>335</v>
      </c>
      <c r="P21" s="692">
        <v>219</v>
      </c>
      <c r="Q21" s="826">
        <f>SUM(R21+S21)</f>
        <v>450</v>
      </c>
      <c r="R21" s="826">
        <v>270</v>
      </c>
      <c r="S21" s="826">
        <v>180</v>
      </c>
      <c r="T21" s="826">
        <v>331</v>
      </c>
      <c r="U21" s="826">
        <v>205</v>
      </c>
      <c r="V21" s="829">
        <v>126</v>
      </c>
    </row>
    <row r="22" spans="1:22" ht="23.4" customHeight="1">
      <c r="A22" s="1230"/>
      <c r="B22" s="1259" t="s">
        <v>334</v>
      </c>
      <c r="C22" s="1260"/>
      <c r="D22" s="1221">
        <v>53</v>
      </c>
      <c r="E22" s="1222"/>
      <c r="F22" s="1222">
        <v>51</v>
      </c>
      <c r="G22" s="1223"/>
      <c r="H22" s="20"/>
      <c r="I22" s="1230"/>
      <c r="J22" s="683" t="s">
        <v>349</v>
      </c>
      <c r="K22" s="794">
        <f>L22+M22</f>
        <v>58</v>
      </c>
      <c r="L22" s="180">
        <v>53</v>
      </c>
      <c r="M22" s="692">
        <v>5</v>
      </c>
      <c r="N22" s="180">
        <f>O22+P22</f>
        <v>75</v>
      </c>
      <c r="O22" s="180">
        <v>71</v>
      </c>
      <c r="P22" s="692">
        <v>4</v>
      </c>
      <c r="Q22" s="826">
        <f>SUM(R22+S22)</f>
        <v>62</v>
      </c>
      <c r="R22" s="826">
        <v>59</v>
      </c>
      <c r="S22" s="826">
        <v>3</v>
      </c>
      <c r="T22" s="826">
        <v>53</v>
      </c>
      <c r="U22" s="826">
        <v>49</v>
      </c>
      <c r="V22" s="829">
        <v>4</v>
      </c>
    </row>
    <row r="23" spans="1:22" ht="23.4" customHeight="1" thickBot="1">
      <c r="A23" s="1231"/>
      <c r="B23" s="1252" t="s">
        <v>335</v>
      </c>
      <c r="C23" s="1253"/>
      <c r="D23" s="1232">
        <v>1</v>
      </c>
      <c r="E23" s="1233"/>
      <c r="F23" s="1233" t="s">
        <v>336</v>
      </c>
      <c r="G23" s="1234"/>
      <c r="H23" s="20"/>
      <c r="I23" s="1231"/>
      <c r="J23" s="799" t="s">
        <v>335</v>
      </c>
      <c r="K23" s="800">
        <v>1</v>
      </c>
      <c r="L23" s="812">
        <v>1</v>
      </c>
      <c r="M23" s="802" t="s">
        <v>336</v>
      </c>
      <c r="N23" s="801">
        <f>O23+P23</f>
        <v>2</v>
      </c>
      <c r="O23" s="812">
        <v>2</v>
      </c>
      <c r="P23" s="802">
        <v>0</v>
      </c>
      <c r="Q23" s="830">
        <f t="shared" ref="Q23:Q42" si="5">SUM(R23+S23)</f>
        <v>1</v>
      </c>
      <c r="R23" s="830">
        <v>1</v>
      </c>
      <c r="S23" s="830">
        <v>0</v>
      </c>
      <c r="T23" s="830">
        <v>4</v>
      </c>
      <c r="U23" s="830">
        <v>3</v>
      </c>
      <c r="V23" s="831">
        <v>1</v>
      </c>
    </row>
    <row r="24" spans="1:22" ht="20.399999999999999" customHeight="1" thickBot="1">
      <c r="A24" s="1246" t="s">
        <v>337</v>
      </c>
      <c r="B24" s="1247"/>
      <c r="C24" s="1248"/>
      <c r="D24" s="1240">
        <f>D21+D22+D23</f>
        <v>647</v>
      </c>
      <c r="E24" s="1241"/>
      <c r="F24" s="1241">
        <f>F21+F22</f>
        <v>287</v>
      </c>
      <c r="G24" s="1242"/>
      <c r="H24" s="20"/>
      <c r="I24" s="1275" t="s">
        <v>337</v>
      </c>
      <c r="J24" s="1276"/>
      <c r="K24" s="806">
        <f>K21+K22+K23</f>
        <v>860</v>
      </c>
      <c r="L24" s="807">
        <f>L21+L22+L23</f>
        <v>521</v>
      </c>
      <c r="M24" s="807">
        <f>M21+M22</f>
        <v>339</v>
      </c>
      <c r="N24" s="807">
        <f>N21+N22+N23</f>
        <v>631</v>
      </c>
      <c r="O24" s="807">
        <f>O21+O22+O23</f>
        <v>408</v>
      </c>
      <c r="P24" s="807">
        <f>P21+P22</f>
        <v>223</v>
      </c>
      <c r="Q24" s="832">
        <f>Q21+Q22+Q23</f>
        <v>513</v>
      </c>
      <c r="R24" s="832">
        <f>R21+R22+R23</f>
        <v>330</v>
      </c>
      <c r="S24" s="832">
        <f>S21+S22</f>
        <v>183</v>
      </c>
      <c r="T24" s="832">
        <f>SUM(T21:T23)</f>
        <v>388</v>
      </c>
      <c r="U24" s="832">
        <f>SUM(U21:U23)</f>
        <v>257</v>
      </c>
      <c r="V24" s="833">
        <f>SUM(V21:V23)</f>
        <v>131</v>
      </c>
    </row>
    <row r="25" spans="1:22" ht="23.4" customHeight="1">
      <c r="A25" s="1239" t="s">
        <v>338</v>
      </c>
      <c r="B25" s="1262" t="s">
        <v>339</v>
      </c>
      <c r="C25" s="1263"/>
      <c r="D25" s="1227">
        <v>21</v>
      </c>
      <c r="E25" s="1228"/>
      <c r="F25" s="1228">
        <v>12</v>
      </c>
      <c r="G25" s="1229"/>
      <c r="H25" s="20"/>
      <c r="I25" s="1239" t="s">
        <v>338</v>
      </c>
      <c r="J25" s="685" t="s">
        <v>339</v>
      </c>
      <c r="K25" s="793">
        <f>L25+M25</f>
        <v>23</v>
      </c>
      <c r="L25" s="184">
        <v>17</v>
      </c>
      <c r="M25" s="693">
        <v>6</v>
      </c>
      <c r="N25" s="184">
        <f>O25+P25</f>
        <v>13</v>
      </c>
      <c r="O25" s="184">
        <v>9</v>
      </c>
      <c r="P25" s="693">
        <v>4</v>
      </c>
      <c r="Q25" s="824">
        <f>SUM(R25+S25)</f>
        <v>10</v>
      </c>
      <c r="R25" s="824">
        <v>8</v>
      </c>
      <c r="S25" s="824">
        <v>2</v>
      </c>
      <c r="T25" s="824">
        <v>16</v>
      </c>
      <c r="U25" s="824">
        <v>13</v>
      </c>
      <c r="V25" s="825">
        <v>3</v>
      </c>
    </row>
    <row r="26" spans="1:22" ht="23.4" customHeight="1">
      <c r="A26" s="1230"/>
      <c r="B26" s="1259" t="s">
        <v>340</v>
      </c>
      <c r="C26" s="1260"/>
      <c r="D26" s="1221">
        <v>585</v>
      </c>
      <c r="E26" s="1222"/>
      <c r="F26" s="1222">
        <v>261</v>
      </c>
      <c r="G26" s="1223"/>
      <c r="H26" s="20"/>
      <c r="I26" s="1230"/>
      <c r="J26" s="683" t="s">
        <v>340</v>
      </c>
      <c r="K26" s="794">
        <f>L26+M26</f>
        <v>632</v>
      </c>
      <c r="L26" s="180">
        <v>549</v>
      </c>
      <c r="M26" s="692">
        <v>83</v>
      </c>
      <c r="N26" s="180">
        <f>O26+P26</f>
        <v>478</v>
      </c>
      <c r="O26" s="180">
        <v>418</v>
      </c>
      <c r="P26" s="692">
        <v>60</v>
      </c>
      <c r="Q26" s="826">
        <f t="shared" si="5"/>
        <v>415</v>
      </c>
      <c r="R26" s="826">
        <v>364</v>
      </c>
      <c r="S26" s="826">
        <v>51</v>
      </c>
      <c r="T26" s="826">
        <v>338</v>
      </c>
      <c r="U26" s="826">
        <v>286</v>
      </c>
      <c r="V26" s="829">
        <v>52</v>
      </c>
    </row>
    <row r="27" spans="1:22" ht="23.4" customHeight="1" thickBot="1">
      <c r="A27" s="1231"/>
      <c r="B27" s="1264" t="s">
        <v>341</v>
      </c>
      <c r="C27" s="1265"/>
      <c r="D27" s="1232">
        <v>822</v>
      </c>
      <c r="E27" s="1233"/>
      <c r="F27" s="1233">
        <v>224</v>
      </c>
      <c r="G27" s="1234"/>
      <c r="H27" s="20"/>
      <c r="I27" s="1231"/>
      <c r="J27" s="811" t="s">
        <v>341</v>
      </c>
      <c r="K27" s="800">
        <f>L27+M27</f>
        <v>962</v>
      </c>
      <c r="L27" s="801">
        <v>456</v>
      </c>
      <c r="M27" s="802">
        <v>506</v>
      </c>
      <c r="N27" s="801">
        <f>O27+P27</f>
        <v>862</v>
      </c>
      <c r="O27" s="801">
        <v>459</v>
      </c>
      <c r="P27" s="802">
        <v>403</v>
      </c>
      <c r="Q27" s="830">
        <f t="shared" si="5"/>
        <v>789</v>
      </c>
      <c r="R27" s="830">
        <v>406</v>
      </c>
      <c r="S27" s="830">
        <v>383</v>
      </c>
      <c r="T27" s="830">
        <v>632</v>
      </c>
      <c r="U27" s="830">
        <v>329</v>
      </c>
      <c r="V27" s="831">
        <v>303</v>
      </c>
    </row>
    <row r="28" spans="1:22" ht="21" customHeight="1" thickBot="1">
      <c r="A28" s="1246" t="s">
        <v>337</v>
      </c>
      <c r="B28" s="1247"/>
      <c r="C28" s="1248"/>
      <c r="D28" s="1240">
        <f>D25+D26+D27</f>
        <v>1428</v>
      </c>
      <c r="E28" s="1241"/>
      <c r="F28" s="1241">
        <f>F25+F26+F27</f>
        <v>497</v>
      </c>
      <c r="G28" s="1242"/>
      <c r="H28" s="20"/>
      <c r="I28" s="1275" t="s">
        <v>337</v>
      </c>
      <c r="J28" s="1276"/>
      <c r="K28" s="806">
        <f t="shared" ref="K28:S28" si="6">K25+K26+K27</f>
        <v>1617</v>
      </c>
      <c r="L28" s="807">
        <f t="shared" si="6"/>
        <v>1022</v>
      </c>
      <c r="M28" s="807">
        <f t="shared" si="6"/>
        <v>595</v>
      </c>
      <c r="N28" s="807">
        <f t="shared" si="6"/>
        <v>1353</v>
      </c>
      <c r="O28" s="807">
        <f t="shared" si="6"/>
        <v>886</v>
      </c>
      <c r="P28" s="807">
        <f t="shared" si="6"/>
        <v>467</v>
      </c>
      <c r="Q28" s="808">
        <f t="shared" si="6"/>
        <v>1214</v>
      </c>
      <c r="R28" s="808">
        <f t="shared" si="6"/>
        <v>778</v>
      </c>
      <c r="S28" s="808">
        <f t="shared" si="6"/>
        <v>436</v>
      </c>
      <c r="T28" s="809">
        <f>SUM(T25:T27)</f>
        <v>986</v>
      </c>
      <c r="U28" s="809">
        <f>SUM(U25:U27)</f>
        <v>628</v>
      </c>
      <c r="V28" s="810">
        <f>SUM(V25:V27)</f>
        <v>358</v>
      </c>
    </row>
    <row r="29" spans="1:22" ht="23.4" customHeight="1">
      <c r="A29" s="1239" t="s">
        <v>342</v>
      </c>
      <c r="B29" s="1256" t="s">
        <v>1356</v>
      </c>
      <c r="C29" s="1257"/>
      <c r="D29" s="1227">
        <v>590</v>
      </c>
      <c r="E29" s="1228"/>
      <c r="F29" s="1228">
        <v>308</v>
      </c>
      <c r="G29" s="1229"/>
      <c r="H29" s="20"/>
      <c r="I29" s="1239" t="s">
        <v>342</v>
      </c>
      <c r="J29" s="882" t="s">
        <v>1358</v>
      </c>
      <c r="K29" s="793">
        <f>L29+M29</f>
        <v>748</v>
      </c>
      <c r="L29" s="184">
        <v>319</v>
      </c>
      <c r="M29" s="693">
        <v>429</v>
      </c>
      <c r="N29" s="184">
        <f>O29+P29</f>
        <v>539</v>
      </c>
      <c r="O29" s="184">
        <v>234</v>
      </c>
      <c r="P29" s="693">
        <v>305</v>
      </c>
      <c r="Q29" s="824">
        <f t="shared" si="5"/>
        <v>448</v>
      </c>
      <c r="R29" s="824">
        <v>201</v>
      </c>
      <c r="S29" s="824">
        <v>247</v>
      </c>
      <c r="T29" s="824">
        <v>394</v>
      </c>
      <c r="U29" s="824">
        <v>188</v>
      </c>
      <c r="V29" s="825">
        <f>T29-U29</f>
        <v>206</v>
      </c>
    </row>
    <row r="30" spans="1:22" ht="26.4" customHeight="1">
      <c r="A30" s="1230"/>
      <c r="B30" s="1237" t="s">
        <v>343</v>
      </c>
      <c r="C30" s="1238"/>
      <c r="D30" s="1221">
        <v>30</v>
      </c>
      <c r="E30" s="1222"/>
      <c r="F30" s="1222">
        <v>7</v>
      </c>
      <c r="G30" s="1223"/>
      <c r="H30" s="20"/>
      <c r="I30" s="1230"/>
      <c r="J30" s="798" t="s">
        <v>1359</v>
      </c>
      <c r="K30" s="794">
        <f t="shared" ref="K30:K40" si="7">L30+M30</f>
        <v>30</v>
      </c>
      <c r="L30" s="181">
        <v>10</v>
      </c>
      <c r="M30" s="692">
        <v>20</v>
      </c>
      <c r="N30" s="180">
        <f t="shared" ref="N30:N40" si="8">O30+P30</f>
        <v>24</v>
      </c>
      <c r="O30" s="181">
        <v>13</v>
      </c>
      <c r="P30" s="692">
        <v>11</v>
      </c>
      <c r="Q30" s="826">
        <f t="shared" si="5"/>
        <v>20</v>
      </c>
      <c r="R30" s="826">
        <v>11</v>
      </c>
      <c r="S30" s="826">
        <v>9</v>
      </c>
      <c r="T30" s="826">
        <v>20</v>
      </c>
      <c r="U30" s="826">
        <v>10</v>
      </c>
      <c r="V30" s="829">
        <f t="shared" ref="V30:V40" si="9">T30-U30</f>
        <v>10</v>
      </c>
    </row>
    <row r="31" spans="1:22" ht="23.4" customHeight="1">
      <c r="A31" s="1230"/>
      <c r="B31" s="1237" t="s">
        <v>344</v>
      </c>
      <c r="C31" s="1238"/>
      <c r="D31" s="1221">
        <v>3</v>
      </c>
      <c r="E31" s="1222"/>
      <c r="F31" s="1222">
        <v>3</v>
      </c>
      <c r="G31" s="1223"/>
      <c r="H31" s="20"/>
      <c r="I31" s="1230"/>
      <c r="J31" s="795" t="s">
        <v>344</v>
      </c>
      <c r="K31" s="794">
        <f t="shared" si="7"/>
        <v>4</v>
      </c>
      <c r="L31" s="181">
        <v>3</v>
      </c>
      <c r="M31" s="692">
        <v>1</v>
      </c>
      <c r="N31" s="180">
        <f t="shared" si="8"/>
        <v>17</v>
      </c>
      <c r="O31" s="181">
        <v>9</v>
      </c>
      <c r="P31" s="692">
        <v>8</v>
      </c>
      <c r="Q31" s="826">
        <f t="shared" si="5"/>
        <v>9</v>
      </c>
      <c r="R31" s="826">
        <v>5</v>
      </c>
      <c r="S31" s="826">
        <v>4</v>
      </c>
      <c r="T31" s="826">
        <v>8</v>
      </c>
      <c r="U31" s="826">
        <v>3</v>
      </c>
      <c r="V31" s="829">
        <f t="shared" si="9"/>
        <v>5</v>
      </c>
    </row>
    <row r="32" spans="1:22" ht="23.4" customHeight="1">
      <c r="A32" s="1230"/>
      <c r="B32" s="1237" t="s">
        <v>345</v>
      </c>
      <c r="C32" s="1238"/>
      <c r="D32" s="1221">
        <v>151</v>
      </c>
      <c r="E32" s="1222"/>
      <c r="F32" s="1222">
        <v>102</v>
      </c>
      <c r="G32" s="1223"/>
      <c r="H32" s="20"/>
      <c r="I32" s="1230"/>
      <c r="J32" s="795" t="s">
        <v>350</v>
      </c>
      <c r="K32" s="794">
        <f t="shared" si="7"/>
        <v>5</v>
      </c>
      <c r="L32" s="180">
        <v>4</v>
      </c>
      <c r="M32" s="692">
        <v>1</v>
      </c>
      <c r="N32" s="180">
        <f t="shared" si="8"/>
        <v>2</v>
      </c>
      <c r="O32" s="180">
        <v>1</v>
      </c>
      <c r="P32" s="692">
        <v>1</v>
      </c>
      <c r="Q32" s="826">
        <f t="shared" si="5"/>
        <v>9</v>
      </c>
      <c r="R32" s="826">
        <v>8</v>
      </c>
      <c r="S32" s="826">
        <v>1</v>
      </c>
      <c r="T32" s="826">
        <v>12</v>
      </c>
      <c r="U32" s="826">
        <v>6</v>
      </c>
      <c r="V32" s="829">
        <f t="shared" si="9"/>
        <v>6</v>
      </c>
    </row>
    <row r="33" spans="1:22" ht="33" customHeight="1">
      <c r="A33" s="1230"/>
      <c r="B33" s="1235" t="s">
        <v>1357</v>
      </c>
      <c r="C33" s="1236"/>
      <c r="D33" s="1221">
        <v>30</v>
      </c>
      <c r="E33" s="1222"/>
      <c r="F33" s="1222">
        <v>76</v>
      </c>
      <c r="G33" s="1223"/>
      <c r="H33" s="20"/>
      <c r="I33" s="1230"/>
      <c r="J33" s="796" t="s">
        <v>1360</v>
      </c>
      <c r="K33" s="794">
        <f t="shared" si="7"/>
        <v>59</v>
      </c>
      <c r="L33" s="181">
        <v>58</v>
      </c>
      <c r="M33" s="692">
        <v>1</v>
      </c>
      <c r="N33" s="180">
        <f t="shared" si="8"/>
        <v>78</v>
      </c>
      <c r="O33" s="181">
        <v>71</v>
      </c>
      <c r="P33" s="692">
        <v>7</v>
      </c>
      <c r="Q33" s="826">
        <f t="shared" si="5"/>
        <v>101</v>
      </c>
      <c r="R33" s="826">
        <v>93</v>
      </c>
      <c r="S33" s="826">
        <v>8</v>
      </c>
      <c r="T33" s="826">
        <v>74</v>
      </c>
      <c r="U33" s="826">
        <v>71</v>
      </c>
      <c r="V33" s="829">
        <f t="shared" si="9"/>
        <v>3</v>
      </c>
    </row>
    <row r="34" spans="1:22" ht="23.4" customHeight="1">
      <c r="A34" s="1230"/>
      <c r="B34" s="1237" t="s">
        <v>346</v>
      </c>
      <c r="C34" s="1238"/>
      <c r="D34" s="1221">
        <v>531</v>
      </c>
      <c r="E34" s="1222"/>
      <c r="F34" s="1222">
        <v>438</v>
      </c>
      <c r="G34" s="1223"/>
      <c r="H34" s="20"/>
      <c r="I34" s="1230"/>
      <c r="J34" s="795" t="s">
        <v>351</v>
      </c>
      <c r="K34" s="794">
        <f t="shared" si="7"/>
        <v>161</v>
      </c>
      <c r="L34" s="180">
        <v>142</v>
      </c>
      <c r="M34" s="692">
        <v>19</v>
      </c>
      <c r="N34" s="180">
        <f t="shared" si="8"/>
        <v>170</v>
      </c>
      <c r="O34" s="180">
        <v>148</v>
      </c>
      <c r="P34" s="692">
        <v>22</v>
      </c>
      <c r="Q34" s="826">
        <f t="shared" si="5"/>
        <v>138</v>
      </c>
      <c r="R34" s="826">
        <v>124</v>
      </c>
      <c r="S34" s="826">
        <v>14</v>
      </c>
      <c r="T34" s="826">
        <v>136</v>
      </c>
      <c r="U34" s="826">
        <v>121</v>
      </c>
      <c r="V34" s="829">
        <f t="shared" si="9"/>
        <v>15</v>
      </c>
    </row>
    <row r="35" spans="1:22" ht="23.4" customHeight="1" thickBot="1">
      <c r="A35" s="1231"/>
      <c r="B35" s="1252" t="s">
        <v>347</v>
      </c>
      <c r="C35" s="1253"/>
      <c r="D35" s="1232">
        <v>110</v>
      </c>
      <c r="E35" s="1233"/>
      <c r="F35" s="1233">
        <v>79</v>
      </c>
      <c r="G35" s="1234"/>
      <c r="H35" s="20"/>
      <c r="I35" s="1230"/>
      <c r="J35" s="797" t="s">
        <v>352</v>
      </c>
      <c r="K35" s="794">
        <f t="shared" si="7"/>
        <v>219</v>
      </c>
      <c r="L35" s="180">
        <v>74</v>
      </c>
      <c r="M35" s="692">
        <v>145</v>
      </c>
      <c r="N35" s="180">
        <f t="shared" si="8"/>
        <v>200</v>
      </c>
      <c r="O35" s="180">
        <v>65</v>
      </c>
      <c r="P35" s="692">
        <v>135</v>
      </c>
      <c r="Q35" s="826">
        <f t="shared" si="5"/>
        <v>191</v>
      </c>
      <c r="R35" s="834">
        <v>62</v>
      </c>
      <c r="S35" s="834">
        <v>129</v>
      </c>
      <c r="T35" s="826">
        <v>194</v>
      </c>
      <c r="U35" s="835">
        <v>70</v>
      </c>
      <c r="V35" s="829">
        <f t="shared" si="9"/>
        <v>124</v>
      </c>
    </row>
    <row r="36" spans="1:22" ht="23.4" customHeight="1" thickBot="1">
      <c r="A36" s="1246" t="s">
        <v>337</v>
      </c>
      <c r="B36" s="1247"/>
      <c r="C36" s="1248"/>
      <c r="D36" s="1240">
        <f>D29+D30+D31+D32+D33+D34+D35+E38+E39+E40</f>
        <v>1445</v>
      </c>
      <c r="E36" s="1241"/>
      <c r="F36" s="1241">
        <f>F29+F30+F31+F32+F33+F34+F35+G38+G39+G40</f>
        <v>1013</v>
      </c>
      <c r="G36" s="1242"/>
      <c r="H36" s="20"/>
      <c r="I36" s="1230"/>
      <c r="J36" s="795" t="s">
        <v>353</v>
      </c>
      <c r="K36" s="794">
        <f t="shared" si="7"/>
        <v>264</v>
      </c>
      <c r="L36" s="180">
        <v>54</v>
      </c>
      <c r="M36" s="692">
        <v>210</v>
      </c>
      <c r="N36" s="180">
        <f t="shared" si="8"/>
        <v>317</v>
      </c>
      <c r="O36" s="180">
        <v>64</v>
      </c>
      <c r="P36" s="692">
        <v>253</v>
      </c>
      <c r="Q36" s="826">
        <f t="shared" si="5"/>
        <v>338</v>
      </c>
      <c r="R36" s="834">
        <v>60</v>
      </c>
      <c r="S36" s="834">
        <v>278</v>
      </c>
      <c r="T36" s="826">
        <v>360</v>
      </c>
      <c r="U36" s="835">
        <v>71</v>
      </c>
      <c r="V36" s="829">
        <f t="shared" si="9"/>
        <v>289</v>
      </c>
    </row>
    <row r="37" spans="1:22" ht="23.4" customHeight="1" thickBot="1">
      <c r="A37" s="1249" t="s">
        <v>348</v>
      </c>
      <c r="B37" s="1250"/>
      <c r="C37" s="1251"/>
      <c r="D37" s="1243">
        <v>1</v>
      </c>
      <c r="E37" s="1244"/>
      <c r="F37" s="1244" t="s">
        <v>336</v>
      </c>
      <c r="G37" s="1245"/>
      <c r="H37" s="20"/>
      <c r="I37" s="1230"/>
      <c r="J37" s="798" t="s">
        <v>354</v>
      </c>
      <c r="K37" s="794">
        <f t="shared" si="7"/>
        <v>142</v>
      </c>
      <c r="L37" s="180">
        <v>64</v>
      </c>
      <c r="M37" s="692">
        <v>78</v>
      </c>
      <c r="N37" s="180">
        <f t="shared" si="8"/>
        <v>132</v>
      </c>
      <c r="O37" s="180">
        <v>56</v>
      </c>
      <c r="P37" s="692">
        <v>76</v>
      </c>
      <c r="Q37" s="826">
        <f t="shared" si="5"/>
        <v>123</v>
      </c>
      <c r="R37" s="834">
        <v>49</v>
      </c>
      <c r="S37" s="834">
        <v>74</v>
      </c>
      <c r="T37" s="826">
        <v>115</v>
      </c>
      <c r="U37" s="835">
        <v>43</v>
      </c>
      <c r="V37" s="829">
        <f t="shared" si="9"/>
        <v>72</v>
      </c>
    </row>
    <row r="38" spans="1:22" ht="23.4" customHeight="1">
      <c r="A38" s="20"/>
      <c r="B38" s="20"/>
      <c r="C38" s="20"/>
      <c r="D38" s="20"/>
      <c r="E38" s="20"/>
      <c r="F38" s="20"/>
      <c r="G38" s="20"/>
      <c r="H38" s="20"/>
      <c r="I38" s="1230"/>
      <c r="J38" s="795" t="s">
        <v>355</v>
      </c>
      <c r="K38" s="794">
        <f t="shared" si="7"/>
        <v>146</v>
      </c>
      <c r="L38" s="180">
        <v>112</v>
      </c>
      <c r="M38" s="692">
        <v>34</v>
      </c>
      <c r="N38" s="180">
        <f t="shared" si="8"/>
        <v>77</v>
      </c>
      <c r="O38" s="180">
        <v>48</v>
      </c>
      <c r="P38" s="692">
        <v>29</v>
      </c>
      <c r="Q38" s="826">
        <f t="shared" si="5"/>
        <v>81</v>
      </c>
      <c r="R38" s="834">
        <v>55</v>
      </c>
      <c r="S38" s="834">
        <v>26</v>
      </c>
      <c r="T38" s="826">
        <v>69</v>
      </c>
      <c r="U38" s="835">
        <v>44</v>
      </c>
      <c r="V38" s="829">
        <f t="shared" si="9"/>
        <v>25</v>
      </c>
    </row>
    <row r="39" spans="1:22" ht="23.4" customHeight="1">
      <c r="A39" s="20"/>
      <c r="B39" s="20"/>
      <c r="C39" s="20"/>
      <c r="D39" s="20"/>
      <c r="E39" s="20"/>
      <c r="F39" s="20"/>
      <c r="G39" s="20"/>
      <c r="H39" s="20"/>
      <c r="I39" s="1230"/>
      <c r="J39" s="795" t="s">
        <v>356</v>
      </c>
      <c r="K39" s="794">
        <f t="shared" si="7"/>
        <v>346</v>
      </c>
      <c r="L39" s="180">
        <v>202</v>
      </c>
      <c r="M39" s="692">
        <v>144</v>
      </c>
      <c r="N39" s="180">
        <f t="shared" si="8"/>
        <v>366</v>
      </c>
      <c r="O39" s="180">
        <v>211</v>
      </c>
      <c r="P39" s="692">
        <v>155</v>
      </c>
      <c r="Q39" s="826">
        <f t="shared" si="5"/>
        <v>237</v>
      </c>
      <c r="R39" s="834">
        <v>152</v>
      </c>
      <c r="S39" s="834">
        <v>85</v>
      </c>
      <c r="T39" s="826">
        <v>224</v>
      </c>
      <c r="U39" s="835">
        <v>147</v>
      </c>
      <c r="V39" s="829">
        <f t="shared" si="9"/>
        <v>77</v>
      </c>
    </row>
    <row r="40" spans="1:22" ht="23.4" customHeight="1" thickBot="1">
      <c r="A40" s="20"/>
      <c r="B40" s="20"/>
      <c r="C40" s="20"/>
      <c r="D40" s="20"/>
      <c r="E40" s="20"/>
      <c r="F40" s="20"/>
      <c r="G40" s="20"/>
      <c r="H40" s="20"/>
      <c r="I40" s="1231"/>
      <c r="J40" s="799" t="s">
        <v>357</v>
      </c>
      <c r="K40" s="800">
        <f t="shared" si="7"/>
        <v>176</v>
      </c>
      <c r="L40" s="801">
        <v>135</v>
      </c>
      <c r="M40" s="802">
        <v>41</v>
      </c>
      <c r="N40" s="801">
        <f t="shared" si="8"/>
        <v>143</v>
      </c>
      <c r="O40" s="801">
        <v>104</v>
      </c>
      <c r="P40" s="802">
        <v>39</v>
      </c>
      <c r="Q40" s="830">
        <f t="shared" si="5"/>
        <v>135</v>
      </c>
      <c r="R40" s="836">
        <v>95</v>
      </c>
      <c r="S40" s="836">
        <v>40</v>
      </c>
      <c r="T40" s="830">
        <v>130</v>
      </c>
      <c r="U40" s="837">
        <v>89</v>
      </c>
      <c r="V40" s="831">
        <f t="shared" si="9"/>
        <v>41</v>
      </c>
    </row>
    <row r="41" spans="1:22" ht="23.4" customHeight="1" thickBot="1">
      <c r="A41" s="20"/>
      <c r="B41" s="20"/>
      <c r="C41" s="20"/>
      <c r="D41" s="20"/>
      <c r="E41" s="20"/>
      <c r="F41" s="20"/>
      <c r="G41" s="20"/>
      <c r="H41" s="20"/>
      <c r="I41" s="1275" t="s">
        <v>337</v>
      </c>
      <c r="J41" s="1276"/>
      <c r="K41" s="806">
        <f t="shared" ref="K41:S41" si="10">K29+K30+K31+K32+K33+K34+K35+K36+K37+K38+K39+K40</f>
        <v>2300</v>
      </c>
      <c r="L41" s="807">
        <f t="shared" si="10"/>
        <v>1177</v>
      </c>
      <c r="M41" s="807">
        <f t="shared" si="10"/>
        <v>1123</v>
      </c>
      <c r="N41" s="807">
        <f t="shared" si="10"/>
        <v>2065</v>
      </c>
      <c r="O41" s="807">
        <f t="shared" si="10"/>
        <v>1024</v>
      </c>
      <c r="P41" s="807">
        <f t="shared" si="10"/>
        <v>1041</v>
      </c>
      <c r="Q41" s="808">
        <f t="shared" si="10"/>
        <v>1830</v>
      </c>
      <c r="R41" s="808">
        <f t="shared" si="10"/>
        <v>915</v>
      </c>
      <c r="S41" s="808">
        <f t="shared" si="10"/>
        <v>915</v>
      </c>
      <c r="T41" s="809">
        <f>SUM(T29:T40)</f>
        <v>1736</v>
      </c>
      <c r="U41" s="809">
        <f>SUM(U29:U40)</f>
        <v>863</v>
      </c>
      <c r="V41" s="810">
        <f>SUM(V29:V40)</f>
        <v>873</v>
      </c>
    </row>
    <row r="42" spans="1:22" ht="23.4" customHeight="1" thickBot="1">
      <c r="A42" s="20"/>
      <c r="B42" s="20"/>
      <c r="C42" s="20"/>
      <c r="D42" s="20"/>
      <c r="E42" s="20"/>
      <c r="F42" s="20"/>
      <c r="G42" s="20"/>
      <c r="H42" s="20"/>
      <c r="I42" s="1277" t="s">
        <v>348</v>
      </c>
      <c r="J42" s="1278"/>
      <c r="K42" s="803">
        <f>L42+M42</f>
        <v>2</v>
      </c>
      <c r="L42" s="804">
        <v>1</v>
      </c>
      <c r="M42" s="805">
        <v>1</v>
      </c>
      <c r="N42" s="804">
        <f>O42+P42</f>
        <v>2</v>
      </c>
      <c r="O42" s="804">
        <v>1</v>
      </c>
      <c r="P42" s="805">
        <v>1</v>
      </c>
      <c r="Q42" s="838">
        <f t="shared" si="5"/>
        <v>3</v>
      </c>
      <c r="R42" s="839">
        <v>1</v>
      </c>
      <c r="S42" s="839">
        <v>2</v>
      </c>
      <c r="T42" s="838">
        <v>11</v>
      </c>
      <c r="U42" s="840">
        <v>3</v>
      </c>
      <c r="V42" s="841">
        <v>8</v>
      </c>
    </row>
    <row r="43" spans="1:22" ht="23.4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T43" s="883"/>
      <c r="U43" s="883"/>
      <c r="V43" s="739" t="s">
        <v>358</v>
      </c>
    </row>
    <row r="44" spans="1:2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</sheetData>
  <mergeCells count="121">
    <mergeCell ref="N16:P16"/>
    <mergeCell ref="Q16:S16"/>
    <mergeCell ref="I41:J41"/>
    <mergeCell ref="I42:J42"/>
    <mergeCell ref="I29:I40"/>
    <mergeCell ref="I24:J24"/>
    <mergeCell ref="I25:I27"/>
    <mergeCell ref="I28:J28"/>
    <mergeCell ref="I19:J19"/>
    <mergeCell ref="I20:J20"/>
    <mergeCell ref="I21:I23"/>
    <mergeCell ref="H12:I12"/>
    <mergeCell ref="J2:L2"/>
    <mergeCell ref="I18:J18"/>
    <mergeCell ref="H7:I7"/>
    <mergeCell ref="H6:I6"/>
    <mergeCell ref="H9:I9"/>
    <mergeCell ref="H8:I8"/>
    <mergeCell ref="H11:I11"/>
    <mergeCell ref="H10:I10"/>
    <mergeCell ref="H13:I13"/>
    <mergeCell ref="I16:J17"/>
    <mergeCell ref="K16:M16"/>
    <mergeCell ref="T16:V16"/>
    <mergeCell ref="B31:C31"/>
    <mergeCell ref="B30:C30"/>
    <mergeCell ref="B29:C29"/>
    <mergeCell ref="A20:C20"/>
    <mergeCell ref="A19:C19"/>
    <mergeCell ref="A18:C18"/>
    <mergeCell ref="A28:C28"/>
    <mergeCell ref="A24:C24"/>
    <mergeCell ref="B23:C23"/>
    <mergeCell ref="B22:C22"/>
    <mergeCell ref="B21:C21"/>
    <mergeCell ref="B27:C27"/>
    <mergeCell ref="B26:C26"/>
    <mergeCell ref="B25:C25"/>
    <mergeCell ref="D27:E27"/>
    <mergeCell ref="F27:G27"/>
    <mergeCell ref="D28:E28"/>
    <mergeCell ref="F28:G28"/>
    <mergeCell ref="D24:E24"/>
    <mergeCell ref="F24:G24"/>
    <mergeCell ref="A25:A27"/>
    <mergeCell ref="D25:E25"/>
    <mergeCell ref="F25:G25"/>
    <mergeCell ref="D36:E36"/>
    <mergeCell ref="F36:G36"/>
    <mergeCell ref="D37:E37"/>
    <mergeCell ref="F37:G37"/>
    <mergeCell ref="A36:C36"/>
    <mergeCell ref="A37:C37"/>
    <mergeCell ref="D34:E34"/>
    <mergeCell ref="F34:G34"/>
    <mergeCell ref="D35:E35"/>
    <mergeCell ref="F35:G35"/>
    <mergeCell ref="B35:C35"/>
    <mergeCell ref="B34:C34"/>
    <mergeCell ref="D33:E33"/>
    <mergeCell ref="F33:G33"/>
    <mergeCell ref="B33:C33"/>
    <mergeCell ref="B32:C32"/>
    <mergeCell ref="A29:A35"/>
    <mergeCell ref="D29:E29"/>
    <mergeCell ref="F29:G29"/>
    <mergeCell ref="D30:E30"/>
    <mergeCell ref="F30:G30"/>
    <mergeCell ref="D31:E31"/>
    <mergeCell ref="F31:G31"/>
    <mergeCell ref="A21:A23"/>
    <mergeCell ref="D21:E21"/>
    <mergeCell ref="F21:G21"/>
    <mergeCell ref="D22:E22"/>
    <mergeCell ref="F22:G22"/>
    <mergeCell ref="D23:E23"/>
    <mergeCell ref="F23:G23"/>
    <mergeCell ref="D32:E32"/>
    <mergeCell ref="F32:G32"/>
    <mergeCell ref="D19:E19"/>
    <mergeCell ref="F19:G19"/>
    <mergeCell ref="D20:E20"/>
    <mergeCell ref="F20:G20"/>
    <mergeCell ref="D16:G16"/>
    <mergeCell ref="D18:E18"/>
    <mergeCell ref="F18:G18"/>
    <mergeCell ref="D26:E26"/>
    <mergeCell ref="F26:G26"/>
    <mergeCell ref="A16:C17"/>
    <mergeCell ref="A12:E12"/>
    <mergeCell ref="F12:G12"/>
    <mergeCell ref="A13:E13"/>
    <mergeCell ref="F13:G13"/>
    <mergeCell ref="A10:E10"/>
    <mergeCell ref="F10:G10"/>
    <mergeCell ref="A11:E11"/>
    <mergeCell ref="F11:G11"/>
    <mergeCell ref="D17:E17"/>
    <mergeCell ref="F17:G17"/>
    <mergeCell ref="A8:E8"/>
    <mergeCell ref="F8:G8"/>
    <mergeCell ref="A9:E9"/>
    <mergeCell ref="F9:G9"/>
    <mergeCell ref="A6:E6"/>
    <mergeCell ref="F6:G6"/>
    <mergeCell ref="A7:E7"/>
    <mergeCell ref="F7:G7"/>
    <mergeCell ref="P3:R3"/>
    <mergeCell ref="S3:U3"/>
    <mergeCell ref="A5:E5"/>
    <mergeCell ref="F5:G5"/>
    <mergeCell ref="H5:I5"/>
    <mergeCell ref="J3:L3"/>
    <mergeCell ref="A2:E4"/>
    <mergeCell ref="F2:I2"/>
    <mergeCell ref="M2:O2"/>
    <mergeCell ref="P2:R2"/>
    <mergeCell ref="S2:U2"/>
    <mergeCell ref="F3:G4"/>
    <mergeCell ref="H3:I4"/>
    <mergeCell ref="M3:O3"/>
  </mergeCells>
  <phoneticPr fontId="2"/>
  <pageMargins left="0.59055118110236227" right="0.59055118110236227" top="0.78740157480314965" bottom="0.78740157480314965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29</vt:i4>
      </vt:variant>
    </vt:vector>
  </HeadingPairs>
  <TitlesOfParts>
    <vt:vector size="68" baseType="lpstr">
      <vt:lpstr>税務住民課（土地・気象）</vt:lpstr>
      <vt:lpstr>デジタル推進課（気象）</vt:lpstr>
      <vt:lpstr>税務住民課（人口）</vt:lpstr>
      <vt:lpstr>税務住民課（地区別世帯数・人口）</vt:lpstr>
      <vt:lpstr>税務住民課（年齢別人口）</vt:lpstr>
      <vt:lpstr>デジタル推進課（国調人口）</vt:lpstr>
      <vt:lpstr>デジタル推進課（国調人口２）</vt:lpstr>
      <vt:lpstr>デジタル推進課（国調人口３）</vt:lpstr>
      <vt:lpstr>デジタル推進課（国調人口４）</vt:lpstr>
      <vt:lpstr>デジタル推進課（国調人口5）</vt:lpstr>
      <vt:lpstr>デジタル推進課（農セン１）</vt:lpstr>
      <vt:lpstr>デジタル推進課（農セン2)</vt:lpstr>
      <vt:lpstr>デジタル推進課（農セン3）</vt:lpstr>
      <vt:lpstr>デジタル推進課（経セン）</vt:lpstr>
      <vt:lpstr>デジタル推進課（経セン１）</vt:lpstr>
      <vt:lpstr>デジタル推進課（商業1）</vt:lpstr>
      <vt:lpstr>観光交流課（観光）</vt:lpstr>
      <vt:lpstr>デジタル推進課（学調１）</vt:lpstr>
      <vt:lpstr>デジタル推進課（学調2）</vt:lpstr>
      <vt:lpstr>社会教育課（文化会館）</vt:lpstr>
      <vt:lpstr>社会教育課（文化財）</vt:lpstr>
      <vt:lpstr>海洋センター・開発センター</vt:lpstr>
      <vt:lpstr>デジタル推進課（自動車）</vt:lpstr>
      <vt:lpstr>くらし環境課（水道・ごみ・犬）</vt:lpstr>
      <vt:lpstr>税務住民課（国保・後期）</vt:lpstr>
      <vt:lpstr>健康福祉課（検診・予防接種）</vt:lpstr>
      <vt:lpstr>税務住民課（国民年金）</vt:lpstr>
      <vt:lpstr>健康福祉課（保育・施設）・高齢者福祉課（介護保険事業状況報告）</vt:lpstr>
      <vt:lpstr>危機管理課（交通）</vt:lpstr>
      <vt:lpstr>危機管理課（消防）</vt:lpstr>
      <vt:lpstr>建設課（道路）</vt:lpstr>
      <vt:lpstr>総務課（選挙）</vt:lpstr>
      <vt:lpstr>総務課（決算１）</vt:lpstr>
      <vt:lpstr>総務課（決算２）</vt:lpstr>
      <vt:lpstr>総務課（決算３）</vt:lpstr>
      <vt:lpstr>総務課（決算４）</vt:lpstr>
      <vt:lpstr>総務課（R６.行政組織図）</vt:lpstr>
      <vt:lpstr>デジタル推進課（官公庁・施設・団体）</vt:lpstr>
      <vt:lpstr>各課（イラストで見る統計）</vt:lpstr>
      <vt:lpstr>'デジタル推進課（学調１）'!Print_Area</vt:lpstr>
      <vt:lpstr>'デジタル推進課（官公庁・施設・団体）'!Print_Area</vt:lpstr>
      <vt:lpstr>'デジタル推進課（気象）'!Print_Area</vt:lpstr>
      <vt:lpstr>'デジタル推進課（国調人口）'!Print_Area</vt:lpstr>
      <vt:lpstr>'デジタル推進課（国調人口２）'!Print_Area</vt:lpstr>
      <vt:lpstr>'デジタル推進課（国調人口４）'!Print_Area</vt:lpstr>
      <vt:lpstr>'デジタル推進課（国調人口5）'!Print_Area</vt:lpstr>
      <vt:lpstr>'デジタル推進課（商業1）'!Print_Area</vt:lpstr>
      <vt:lpstr>'デジタル推進課（農セン2)'!Print_Area</vt:lpstr>
      <vt:lpstr>'デジタル推進課（農セン3）'!Print_Area</vt:lpstr>
      <vt:lpstr>海洋センター・開発センター!Print_Area</vt:lpstr>
      <vt:lpstr>'各課（イラストで見る統計）'!Print_Area</vt:lpstr>
      <vt:lpstr>'危機管理課（交通）'!Print_Area</vt:lpstr>
      <vt:lpstr>'危機管理課（消防）'!Print_Area</vt:lpstr>
      <vt:lpstr>'健康福祉課（検診・予防接種）'!Print_Area</vt:lpstr>
      <vt:lpstr>'健康福祉課（保育・施設）・高齢者福祉課（介護保険事業状況報告）'!Print_Area</vt:lpstr>
      <vt:lpstr>'社会教育課（文化会館）'!Print_Area</vt:lpstr>
      <vt:lpstr>'社会教育課（文化財）'!Print_Area</vt:lpstr>
      <vt:lpstr>'税務住民課（国民年金）'!Print_Area</vt:lpstr>
      <vt:lpstr>'税務住民課（人口）'!Print_Area</vt:lpstr>
      <vt:lpstr>'税務住民課（地区別世帯数・人口）'!Print_Area</vt:lpstr>
      <vt:lpstr>'税務住民課（土地・気象）'!Print_Area</vt:lpstr>
      <vt:lpstr>'税務住民課（年齢別人口）'!Print_Area</vt:lpstr>
      <vt:lpstr>'総務課（R６.行政組織図）'!Print_Area</vt:lpstr>
      <vt:lpstr>'総務課（決算１）'!Print_Area</vt:lpstr>
      <vt:lpstr>'総務課（決算２）'!Print_Area</vt:lpstr>
      <vt:lpstr>'総務課（決算３）'!Print_Area</vt:lpstr>
      <vt:lpstr>'総務課（決算４）'!Print_Area</vt:lpstr>
      <vt:lpstr>'総務課（選挙）'!Print_Area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JOHO</cp:lastModifiedBy>
  <cp:lastPrinted>2025-03-31T08:01:41Z</cp:lastPrinted>
  <dcterms:created xsi:type="dcterms:W3CDTF">2015-06-05T18:19:34Z</dcterms:created>
  <dcterms:modified xsi:type="dcterms:W3CDTF">2025-04-09T08:18:22Z</dcterms:modified>
</cp:coreProperties>
</file>